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480" yWindow="336" windowWidth="8892" windowHeight="4752" tabRatio="772" activeTab="8"/>
  </bookViews>
  <sheets>
    <sheet name="Saldos" sheetId="1" r:id="rId1"/>
    <sheet name="Pruebas" sheetId="2" r:id="rId2"/>
    <sheet name="Indice" sheetId="3" r:id="rId3"/>
    <sheet name="Datos generales" sheetId="4" r:id="rId4"/>
    <sheet name="Situación" sheetId="5" r:id="rId5"/>
    <sheet name="Resultados" sheetId="6" r:id="rId6"/>
    <sheet name="Cambios Patrimonio" sheetId="7" r:id="rId7"/>
    <sheet name="Flujo de efectivo" sheetId="8" r:id="rId8"/>
    <sheet name="Notas" sheetId="9" r:id="rId9"/>
    <sheet name="Anexo 1" sheetId="10" r:id="rId10"/>
    <sheet name="Anexo 2" sheetId="11" r:id="rId11"/>
    <sheet name="Anexo 3" sheetId="12" r:id="rId12"/>
    <sheet name="Anexo 4" sheetId="13" r:id="rId13"/>
  </sheets>
  <definedNames>
    <definedName name="_xlnm.Print_Area" localSheetId="9">'Anexo 1'!$B$1:$O$22</definedName>
    <definedName name="_xlnm.Print_Area" localSheetId="10">'Anexo 2'!$B$1:$K$20</definedName>
    <definedName name="_xlnm.Print_Area" localSheetId="11">'Anexo 3'!$B$1:$G$25</definedName>
    <definedName name="_xlnm.Print_Area" localSheetId="12">'Anexo 4'!$B$1:$E$23</definedName>
    <definedName name="_xlnm.Print_Area" localSheetId="6">'Cambios Patrimonio'!$B$1:$K$22</definedName>
    <definedName name="_xlnm.Print_Area" localSheetId="3">'Datos generales'!$A$1:$A$39</definedName>
    <definedName name="_xlnm.Print_Area" localSheetId="7">'Flujo de efectivo'!$A$1:$C$29</definedName>
    <definedName name="_xlnm.Print_Area" localSheetId="8">'Notas'!$A$1:$B$76</definedName>
    <definedName name="_xlnm.Print_Area" localSheetId="5">'Resultados'!$A$1:$C$28</definedName>
    <definedName name="_xlnm.Print_Area" localSheetId="4">'Situación'!$B$1:$F$29</definedName>
    <definedName name="firma">'Situación'!$B$18:$C$29</definedName>
  </definedNames>
  <calcPr fullCalcOnLoad="1"/>
</workbook>
</file>

<file path=xl/sharedStrings.xml><?xml version="1.0" encoding="utf-8"?>
<sst xmlns="http://schemas.openxmlformats.org/spreadsheetml/2006/main" count="717" uniqueCount="440">
  <si>
    <t>Resultado</t>
  </si>
  <si>
    <t>CONJUNTO DE PRUEBAS</t>
  </si>
  <si>
    <t>Patrimonio  neto</t>
  </si>
  <si>
    <t>Resultado del ejercicio</t>
  </si>
  <si>
    <t xml:space="preserve">  Aporte de capital</t>
  </si>
  <si>
    <t>Datos generales</t>
  </si>
  <si>
    <t>Estado de resultados</t>
  </si>
  <si>
    <t>Anexo 1 - Bienes de uso</t>
  </si>
  <si>
    <t>Anexo 2 - Bienes intangibles</t>
  </si>
  <si>
    <t>Anexo 3 - Gastos</t>
  </si>
  <si>
    <t>Anexo 4 - Costo de las mercaderías vendidas</t>
  </si>
  <si>
    <t/>
  </si>
  <si>
    <t xml:space="preserve"> Actividad principal ............: Distribución de pinturas</t>
  </si>
  <si>
    <t xml:space="preserve">          Número:  N.99999</t>
  </si>
  <si>
    <t xml:space="preserve"> Ejercicio económico número 1 (irregular, de tres meses)</t>
  </si>
  <si>
    <t>a</t>
  </si>
  <si>
    <t>En pesos de la fecha de cierre (ver la nota 1.1)</t>
  </si>
  <si>
    <t>b</t>
  </si>
  <si>
    <t>ACTIVO</t>
  </si>
  <si>
    <t>PASIVO Y PATRIMONIO NETO</t>
  </si>
  <si>
    <t>c</t>
  </si>
  <si>
    <t>ACTIVO CORRIENTE</t>
  </si>
  <si>
    <t>PASIVO</t>
  </si>
  <si>
    <t>d</t>
  </si>
  <si>
    <t xml:space="preserve">  Caja y bancos</t>
  </si>
  <si>
    <t>PASIVO CORRIENTE</t>
  </si>
  <si>
    <t>TOTAL DE PASIVO</t>
  </si>
  <si>
    <t>e</t>
  </si>
  <si>
    <t>ACTIVO NO CORRIENTE</t>
  </si>
  <si>
    <t>PATRIMONIO NETO</t>
  </si>
  <si>
    <t>f</t>
  </si>
  <si>
    <t>g</t>
  </si>
  <si>
    <t>Ventas</t>
  </si>
  <si>
    <t>Costo de las mercaderías vendidas (anexo 4)</t>
  </si>
  <si>
    <t>Resultado bruto</t>
  </si>
  <si>
    <t>Gastos de administración (anexo 3)</t>
  </si>
  <si>
    <t>Gastos de comercialización (anexo 3)</t>
  </si>
  <si>
    <t>Pérdida por ventas de bienes de uso</t>
  </si>
  <si>
    <t>Resultados financieros (nota 2.7)</t>
  </si>
  <si>
    <t>Resultados por tenencia de mercaderías</t>
  </si>
  <si>
    <t>Pérdida del ejercicio (resultado ordinario)</t>
  </si>
  <si>
    <t>Aportes de los propietarios</t>
  </si>
  <si>
    <t>Resultados</t>
  </si>
  <si>
    <t>Conceptos</t>
  </si>
  <si>
    <t>Capital suscripto</t>
  </si>
  <si>
    <t>Ajuste del capital</t>
  </si>
  <si>
    <t>Total</t>
  </si>
  <si>
    <t>Suscripción del capital inicial</t>
  </si>
  <si>
    <t>Pérdida del ejercicio</t>
  </si>
  <si>
    <t>Saldo al cierre</t>
  </si>
  <si>
    <t>610000/4</t>
  </si>
  <si>
    <t>620000/8</t>
  </si>
  <si>
    <t>621000/4</t>
  </si>
  <si>
    <t>622000/9</t>
  </si>
  <si>
    <t>Compras de mercaderías</t>
  </si>
  <si>
    <t>623000/5</t>
  </si>
  <si>
    <t>Gastos de comercialización</t>
  </si>
  <si>
    <t xml:space="preserve">    Compras de bienes de uso e intangibles</t>
  </si>
  <si>
    <t>624000/1</t>
  </si>
  <si>
    <t>Gastos de administración</t>
  </si>
  <si>
    <t xml:space="preserve">    Depósito en garantía</t>
  </si>
  <si>
    <t>625000/6</t>
  </si>
  <si>
    <t>625100/3</t>
  </si>
  <si>
    <t>REI variaciones fondos</t>
  </si>
  <si>
    <t>Aumento del ejercicio y saldo al cierre</t>
  </si>
  <si>
    <t>625200/9</t>
  </si>
  <si>
    <t>630000/3</t>
  </si>
  <si>
    <t>631000/8</t>
  </si>
  <si>
    <t>Aportes de capital</t>
  </si>
  <si>
    <t>632000/4</t>
  </si>
  <si>
    <t>632100/1</t>
  </si>
  <si>
    <t>IVA sobre ventas</t>
  </si>
  <si>
    <t>632200/7</t>
  </si>
  <si>
    <t>IVA sobre compras</t>
  </si>
  <si>
    <t>640000/7</t>
  </si>
  <si>
    <t>641000/3</t>
  </si>
  <si>
    <t>642000/8</t>
  </si>
  <si>
    <t>Depósitos en garantía</t>
  </si>
  <si>
    <t>a) Créditos y deudas</t>
  </si>
  <si>
    <t>b) Bienes de cambio (mercaderías de reventa)</t>
  </si>
  <si>
    <t>c) Bienes de uso y activos intangibles</t>
  </si>
  <si>
    <t xml:space="preserve">  Saldos no documentados</t>
  </si>
  <si>
    <t xml:space="preserve">  Accionistas</t>
  </si>
  <si>
    <t xml:space="preserve">  Deudores varios</t>
  </si>
  <si>
    <t xml:space="preserve">  Gastos anticipados</t>
  </si>
  <si>
    <t xml:space="preserve">  Anticipos de impuestos</t>
  </si>
  <si>
    <t xml:space="preserve">  Mercaderías de reventa</t>
  </si>
  <si>
    <t xml:space="preserve">  Depósitos en garantía</t>
  </si>
  <si>
    <t xml:space="preserve">  Cuentas comunes</t>
  </si>
  <si>
    <t xml:space="preserve">  Provisión para gastos</t>
  </si>
  <si>
    <t xml:space="preserve">  Aportes y retenciones a depositar</t>
  </si>
  <si>
    <t xml:space="preserve">  Provisión para aguinaldos y cargas sociales sobre ellos</t>
  </si>
  <si>
    <t xml:space="preserve">  Generados por el efectivo</t>
  </si>
  <si>
    <t xml:space="preserve">  Generados por las colocaciones temporarias</t>
  </si>
  <si>
    <t xml:space="preserve">  Generados por créditos diversos</t>
  </si>
  <si>
    <t xml:space="preserve">  Generados por las deudas</t>
  </si>
  <si>
    <t>Rubros</t>
  </si>
  <si>
    <t>Costo original</t>
  </si>
  <si>
    <t>Altas</t>
  </si>
  <si>
    <t>Bajas</t>
  </si>
  <si>
    <t>Al Cierre</t>
  </si>
  <si>
    <t>Alicuota</t>
  </si>
  <si>
    <t>Monto</t>
  </si>
  <si>
    <t>Equipos de computación</t>
  </si>
  <si>
    <t>Muebles y útiles</t>
  </si>
  <si>
    <t>Totales</t>
  </si>
  <si>
    <t>Licencias uso de software</t>
  </si>
  <si>
    <t>Concepto</t>
  </si>
  <si>
    <t>Gastos de 
administración</t>
  </si>
  <si>
    <t>Gastos de
comercialización</t>
  </si>
  <si>
    <t>Honorarios</t>
  </si>
  <si>
    <t>Remuneraciones</t>
  </si>
  <si>
    <t>Cargas sociales</t>
  </si>
  <si>
    <t>Depreciaciones</t>
  </si>
  <si>
    <t>Gastos diversos</t>
  </si>
  <si>
    <t>Resultado por tenencia</t>
  </si>
  <si>
    <t>Subtotal</t>
  </si>
  <si>
    <t>Existencia al cierre</t>
  </si>
  <si>
    <t>Costo de las mercaderías vendidas</t>
  </si>
  <si>
    <t>100000/3</t>
  </si>
  <si>
    <t>110000/7</t>
  </si>
  <si>
    <t>111000/3</t>
  </si>
  <si>
    <t>111200/6</t>
  </si>
  <si>
    <t>Fondo fijo</t>
  </si>
  <si>
    <t>111300/3</t>
  </si>
  <si>
    <t>Banco Barrial</t>
  </si>
  <si>
    <t>113000/4</t>
  </si>
  <si>
    <t>113100/1</t>
  </si>
  <si>
    <t>113101/9</t>
  </si>
  <si>
    <t>Inscripto S.A.</t>
  </si>
  <si>
    <t>114000/9</t>
  </si>
  <si>
    <t>114100/6</t>
  </si>
  <si>
    <t>114101/5</t>
  </si>
  <si>
    <t>Ernesto Jaramillo</t>
  </si>
  <si>
    <t>114102/4</t>
  </si>
  <si>
    <t>Ezequiel Recondo</t>
  </si>
  <si>
    <t>114200/3</t>
  </si>
  <si>
    <t>114201/2</t>
  </si>
  <si>
    <t>Recycled S.A.</t>
  </si>
  <si>
    <t>114300/9</t>
  </si>
  <si>
    <t>114310/7</t>
  </si>
  <si>
    <t>Seguros anticipados</t>
  </si>
  <si>
    <t>114400/6</t>
  </si>
  <si>
    <t>114410/4</t>
  </si>
  <si>
    <t>IVA Saldo técnico</t>
  </si>
  <si>
    <t>115000/5</t>
  </si>
  <si>
    <t>115100/2</t>
  </si>
  <si>
    <t>Mercaderías de reventa</t>
  </si>
  <si>
    <t>120000/2</t>
  </si>
  <si>
    <t>121000/7</t>
  </si>
  <si>
    <t>121100/4</t>
  </si>
  <si>
    <t>121101/3</t>
  </si>
  <si>
    <t>122000/3</t>
  </si>
  <si>
    <t>122100/9</t>
  </si>
  <si>
    <t>122101/8</t>
  </si>
  <si>
    <t>Muebles y útiles - Costo</t>
  </si>
  <si>
    <t>122102/7</t>
  </si>
  <si>
    <t>122200/6</t>
  </si>
  <si>
    <t>122201/5</t>
  </si>
  <si>
    <t>122202/4</t>
  </si>
  <si>
    <t>124000/4</t>
  </si>
  <si>
    <t>124100/1</t>
  </si>
  <si>
    <t>124101/9</t>
  </si>
  <si>
    <t>124102/8</t>
  </si>
  <si>
    <t>200000/6</t>
  </si>
  <si>
    <t>210000/1</t>
  </si>
  <si>
    <t>211000/6</t>
  </si>
  <si>
    <t>211100/3</t>
  </si>
  <si>
    <t>211101/2</t>
  </si>
  <si>
    <t>Equip S.A.</t>
  </si>
  <si>
    <t>211102/1</t>
  </si>
  <si>
    <t>Clean S.A.</t>
  </si>
  <si>
    <t>211103/9</t>
  </si>
  <si>
    <t>Braga S.A.</t>
  </si>
  <si>
    <t>211200/9</t>
  </si>
  <si>
    <t>211201/8</t>
  </si>
  <si>
    <t>Provisión para honorarios</t>
  </si>
  <si>
    <t>214000/3</t>
  </si>
  <si>
    <t>214200/6</t>
  </si>
  <si>
    <t>Retenciones a depositar</t>
  </si>
  <si>
    <t>214300/3</t>
  </si>
  <si>
    <t>Aportes a depositar</t>
  </si>
  <si>
    <t>214400/9</t>
  </si>
  <si>
    <t>Provisión para aguinaldos</t>
  </si>
  <si>
    <t>214500/6</t>
  </si>
  <si>
    <t>215000/8</t>
  </si>
  <si>
    <t>215100/5</t>
  </si>
  <si>
    <t>215102/3</t>
  </si>
  <si>
    <t>IVA débito fiscal</t>
  </si>
  <si>
    <t>215103/2</t>
  </si>
  <si>
    <t>IVA débito fiscal comprador</t>
  </si>
  <si>
    <t>215104/1</t>
  </si>
  <si>
    <t>IVA crédito fiscal</t>
  </si>
  <si>
    <t>215111/2</t>
  </si>
  <si>
    <t>300000/9</t>
  </si>
  <si>
    <t>310000/4</t>
  </si>
  <si>
    <t>311000/9</t>
  </si>
  <si>
    <t>Capital nominal</t>
  </si>
  <si>
    <t>312000/5</t>
  </si>
  <si>
    <t>Código</t>
  </si>
  <si>
    <t>400000/3</t>
  </si>
  <si>
    <t>410000/7</t>
  </si>
  <si>
    <t>411000/3</t>
  </si>
  <si>
    <t>412000/8</t>
  </si>
  <si>
    <t>412100/5</t>
  </si>
  <si>
    <t>412200/2</t>
  </si>
  <si>
    <t>Costo de ventas</t>
  </si>
  <si>
    <t>413000/4</t>
  </si>
  <si>
    <t>413001/3</t>
  </si>
  <si>
    <t>413002/2</t>
  </si>
  <si>
    <t>413003/1</t>
  </si>
  <si>
    <t>413005/8</t>
  </si>
  <si>
    <t>413031/6</t>
  </si>
  <si>
    <t>413032/5</t>
  </si>
  <si>
    <t>413033/4</t>
  </si>
  <si>
    <t>413041/4</t>
  </si>
  <si>
    <t>413051/2</t>
  </si>
  <si>
    <t>414000/9</t>
  </si>
  <si>
    <t>414001/8</t>
  </si>
  <si>
    <t>414003/6</t>
  </si>
  <si>
    <t>414005/4</t>
  </si>
  <si>
    <t>414011/6</t>
  </si>
  <si>
    <t>414031/2</t>
  </si>
  <si>
    <t>414032/1</t>
  </si>
  <si>
    <t>414033/9</t>
  </si>
  <si>
    <t>414051/7</t>
  </si>
  <si>
    <t>414091/8</t>
  </si>
  <si>
    <t>Gastos bancarios</t>
  </si>
  <si>
    <t>417000/6</t>
  </si>
  <si>
    <t>417100/3</t>
  </si>
  <si>
    <t>417202/7</t>
  </si>
  <si>
    <t>REI efectivo</t>
  </si>
  <si>
    <t>417301/5</t>
  </si>
  <si>
    <t>417302/4</t>
  </si>
  <si>
    <t>REI plazo fijo</t>
  </si>
  <si>
    <t>417502/7</t>
  </si>
  <si>
    <t>REI créditos diversos</t>
  </si>
  <si>
    <t>417602/4</t>
  </si>
  <si>
    <t>REI deudas</t>
  </si>
  <si>
    <t>418000/2</t>
  </si>
  <si>
    <t>418100/8</t>
  </si>
  <si>
    <t>418101/7</t>
  </si>
  <si>
    <t>Ventas bienes de uso</t>
  </si>
  <si>
    <t>418102/6</t>
  </si>
  <si>
    <t>Costo ventas bienes de uso</t>
  </si>
  <si>
    <t>* Activo corriente</t>
  </si>
  <si>
    <t>** Efectivo</t>
  </si>
  <si>
    <t>** Créditos por ventas</t>
  </si>
  <si>
    <t>*** Clientes - no documentados</t>
  </si>
  <si>
    <t>** Créditos diversos</t>
  </si>
  <si>
    <t>*** Accionistas</t>
  </si>
  <si>
    <t>*** Deudores varios</t>
  </si>
  <si>
    <t>*** Gastos anticipados</t>
  </si>
  <si>
    <t>*** Anticipos de impuestos</t>
  </si>
  <si>
    <t>** Bienes de cambio</t>
  </si>
  <si>
    <t>* Activo no corriente</t>
  </si>
  <si>
    <t>** Créditos no corrientes</t>
  </si>
  <si>
    <t>*** Depósitos en garantía</t>
  </si>
  <si>
    <t>Depósito en garantía alquiler local</t>
  </si>
  <si>
    <t>** Bienes de uso</t>
  </si>
  <si>
    <t>*** Muebles y útiles</t>
  </si>
  <si>
    <t>*** Equipos de computación</t>
  </si>
  <si>
    <t>Muebles y útiles - depreciación</t>
  </si>
  <si>
    <t>Equipos de computación - costo</t>
  </si>
  <si>
    <t>Equipos de computación - depreciación</t>
  </si>
  <si>
    <t>** Bienes intangibles</t>
  </si>
  <si>
    <t>*** Derechos de uso de software</t>
  </si>
  <si>
    <t>Grupos y cuentas</t>
  </si>
  <si>
    <t>* Pasivo corriente</t>
  </si>
  <si>
    <t>** Proveedores</t>
  </si>
  <si>
    <t>*** Cuentas por pagar no documentadas</t>
  </si>
  <si>
    <t>*** Provisión facturas a recibir</t>
  </si>
  <si>
    <t>** Deudas por remuneraciones y cargas sociales</t>
  </si>
  <si>
    <t>** Deuda por cargas fiscales</t>
  </si>
  <si>
    <t>*** IVA a pagar</t>
  </si>
  <si>
    <t>PATRIMONIO</t>
  </si>
  <si>
    <t>* Capital</t>
  </si>
  <si>
    <t>* Resultado del ejercicio</t>
  </si>
  <si>
    <t>** Resultado ordinario</t>
  </si>
  <si>
    <t>*** Resultado operativo</t>
  </si>
  <si>
    <t>**** Ganancia bruta</t>
  </si>
  <si>
    <t>**** Gastos de comercialización</t>
  </si>
  <si>
    <t>Comisiones comercialización</t>
  </si>
  <si>
    <t>Aguinaldos comercialización</t>
  </si>
  <si>
    <t>Aportes patronales comercialización</t>
  </si>
  <si>
    <t>Alquileres comercialización</t>
  </si>
  <si>
    <t>Depreciaciones comercialización</t>
  </si>
  <si>
    <t>Limpieza comercialización</t>
  </si>
  <si>
    <t>Seguros comercialización</t>
  </si>
  <si>
    <t>Papelería comercialización</t>
  </si>
  <si>
    <t>Sueldos comercialización</t>
  </si>
  <si>
    <t>**** Gastos de administración</t>
  </si>
  <si>
    <t>Aguinaldos administración</t>
  </si>
  <si>
    <t>Aportes patronales administración</t>
  </si>
  <si>
    <t>Honorarios administración</t>
  </si>
  <si>
    <t>Alquileres administración</t>
  </si>
  <si>
    <t>Depreciaciones administración</t>
  </si>
  <si>
    <t>Limpieza administración</t>
  </si>
  <si>
    <t>Papelería administración</t>
  </si>
  <si>
    <t>Sueldos administración</t>
  </si>
  <si>
    <t>**** Resultados financieros y de tenencia</t>
  </si>
  <si>
    <t>Resultados de tenencia mercaderías</t>
  </si>
  <si>
    <t>Intereses nominales plazo fijo</t>
  </si>
  <si>
    <t>**** Resultados ordinarios diversos</t>
  </si>
  <si>
    <t>***** Resultado ventas bienes de uso</t>
  </si>
  <si>
    <t>TOTAL DE CONTROL</t>
  </si>
  <si>
    <t>Provisión para cargas sociales sobre aguinaldos</t>
  </si>
  <si>
    <t>* Operaciones</t>
  </si>
  <si>
    <t>** Resultados financieros</t>
  </si>
  <si>
    <t>Intereses nominales plazos fijos</t>
  </si>
  <si>
    <t>* Financiación</t>
  </si>
  <si>
    <t>* IVA</t>
  </si>
  <si>
    <t>* Inversión</t>
  </si>
  <si>
    <t>Saldos</t>
  </si>
  <si>
    <t>Ejemplo S. A.</t>
  </si>
  <si>
    <t>Nota 2.1</t>
  </si>
  <si>
    <t>Nota 2.2</t>
  </si>
  <si>
    <t>Incluido en</t>
  </si>
  <si>
    <t>IVA saldo normal</t>
  </si>
  <si>
    <t>Nota 2.3</t>
  </si>
  <si>
    <t>Ejemplo S. A. - Balance de saldos al 31/08/01</t>
  </si>
  <si>
    <t>Nota 2.4</t>
  </si>
  <si>
    <t>Depreciación acumulada</t>
  </si>
  <si>
    <t>Idem</t>
  </si>
  <si>
    <t>Estado situación</t>
  </si>
  <si>
    <t>Este grupo suma</t>
  </si>
  <si>
    <t>A nota 2,5</t>
  </si>
  <si>
    <t>Nota 2.5</t>
  </si>
  <si>
    <t>Ver grupo 215100</t>
  </si>
  <si>
    <t>Estado evolución PN</t>
  </si>
  <si>
    <t>Estado resultados</t>
  </si>
  <si>
    <t>Anexo 1 (bienes de uso)</t>
  </si>
  <si>
    <t>Anexo 2 (intangibles)</t>
  </si>
  <si>
    <t>al anexo 3 (gastos)</t>
  </si>
  <si>
    <t>Anexo 3</t>
  </si>
  <si>
    <t>Total varios (anexo 3)</t>
  </si>
  <si>
    <t>Anexo 3 (varios)</t>
  </si>
  <si>
    <t>Total remuneraciones</t>
  </si>
  <si>
    <t>Total al anexo 3</t>
  </si>
  <si>
    <t>Nota 2.7</t>
  </si>
  <si>
    <t>Neto a la nota 2.7</t>
  </si>
  <si>
    <t>Neto al estado de</t>
  </si>
  <si>
    <t>Nota  1 - ACTIVIDAD DE LA EMPRESA</t>
  </si>
  <si>
    <t>2.1. Consideración de los efectos de la inflación</t>
  </si>
  <si>
    <t>Nota  3 - COMPOSICION DE SALDOS</t>
  </si>
  <si>
    <t>3.1. Deudores por ventas</t>
  </si>
  <si>
    <t>3.2. Créditos diversos (corrientes)</t>
  </si>
  <si>
    <t>3.3. Bienes de cambio</t>
  </si>
  <si>
    <t>3.4. Créditos diversos (no corrientes)</t>
  </si>
  <si>
    <t>3.5. Deudas comerciales</t>
  </si>
  <si>
    <t>3.6. Deudas por cargas sociales</t>
  </si>
  <si>
    <t>3.7 Resultados financieros</t>
  </si>
  <si>
    <t>Ernesto Jaramillo                      Patricia Bueno</t>
  </si>
  <si>
    <t xml:space="preserve">                                                   Ver mi informe</t>
  </si>
  <si>
    <t xml:space="preserve">                                                  de auditoría del</t>
  </si>
  <si>
    <t xml:space="preserve">     Presidente                           Contador Público</t>
  </si>
  <si>
    <t>En pesos de la fecha de cierre (ver la nota 2.1)</t>
  </si>
  <si>
    <t>Actividades de operación</t>
  </si>
  <si>
    <t>Estado flujo efectivo</t>
  </si>
  <si>
    <t>Neto al estado de flujo</t>
  </si>
  <si>
    <t xml:space="preserve">  Ventas cobradas</t>
  </si>
  <si>
    <t xml:space="preserve">  Compras de mercaderías</t>
  </si>
  <si>
    <t xml:space="preserve">  Gastos de comercialización</t>
  </si>
  <si>
    <t xml:space="preserve">  Gastos de administración</t>
  </si>
  <si>
    <t xml:space="preserve">  Resultados financieros</t>
  </si>
  <si>
    <t>Actividades de financiación</t>
  </si>
  <si>
    <t>Actividades de inversión</t>
  </si>
  <si>
    <t>Compras de bienes de uso e intangibles</t>
  </si>
  <si>
    <t>EJEMPLO S. A.</t>
  </si>
  <si>
    <t xml:space="preserve">  Créditos por ventas (notas 2.2.a y 3.1)</t>
  </si>
  <si>
    <t xml:space="preserve">  Otros créditos (notas 2.2.a y 3.2)</t>
  </si>
  <si>
    <t xml:space="preserve">  Bienes de cambio (notas 2.2.b y 3.3)</t>
  </si>
  <si>
    <t xml:space="preserve">  Créditos diversos (notas 2.2.a y 3.4)</t>
  </si>
  <si>
    <t xml:space="preserve">  Bienes de uso (nota 2.2.c y anexo 1)</t>
  </si>
  <si>
    <t xml:space="preserve">  Activos intangibles (nota 2.2.c y anexo 2)</t>
  </si>
  <si>
    <t xml:space="preserve">  Deudas comerciales (notas 2.2.a y 3.5)</t>
  </si>
  <si>
    <t xml:space="preserve">  Deudas por cargas sociales (notas 2.2.a y 3.6)</t>
  </si>
  <si>
    <t>acumulados</t>
  </si>
  <si>
    <t>Por tratarse de un primer ejercicio, no se presenta información comparativa.</t>
  </si>
  <si>
    <t>Nota 1 - Actividad de la empresa</t>
  </si>
  <si>
    <t>Nota 2 - Normas contables aplicadas</t>
  </si>
  <si>
    <t>Nota 3 - Composición de saldos</t>
  </si>
  <si>
    <t>Fondos al cierre</t>
  </si>
  <si>
    <t>Suscripto</t>
  </si>
  <si>
    <t>Integrado</t>
  </si>
  <si>
    <t xml:space="preserve"> Composición del Capital</t>
  </si>
  <si>
    <t xml:space="preserve"> un voto por acción</t>
  </si>
  <si>
    <t>Las cuentas que siguen 
reflejan los efectos de pagos y cobros</t>
  </si>
  <si>
    <t xml:space="preserve"> Denominación de la sociedad: EJEMPLO S. A.</t>
  </si>
  <si>
    <t>Derechos de uso de software - costo</t>
  </si>
  <si>
    <t>Derechos de uso de software - depreciación</t>
  </si>
  <si>
    <t>Estado de situación patrimonial</t>
  </si>
  <si>
    <t xml:space="preserve">                En pesos de la fecha de cierre (ver la nota 2.1)</t>
  </si>
  <si>
    <t>Importe</t>
  </si>
  <si>
    <t>neto</t>
  </si>
  <si>
    <t xml:space="preserve">  Cobros y pagos por cuenta de terceros</t>
  </si>
  <si>
    <t xml:space="preserve"> 180,000 acciones ordinarias al portador</t>
  </si>
  <si>
    <t>Estado de flujo de efectivo</t>
  </si>
  <si>
    <t>Anexo 2. Bienes intangibles: composición y evolución por el ejercicio (irregular de tres meses)</t>
  </si>
  <si>
    <t>Anexo 3. Gastos del ejercicio (irregular de tres meses)</t>
  </si>
  <si>
    <t>Anexo 4. Costo de las mercaderías vendidas en el ejercicio (irregular de tres meses)</t>
  </si>
  <si>
    <t>ESTADOS FINANCIEROS AL 31 DE AGOSTO DE 20X1</t>
  </si>
  <si>
    <t>Informe del auditor</t>
  </si>
  <si>
    <t xml:space="preserve">          Fecha: 1º de junio de 20X1</t>
  </si>
  <si>
    <t xml:space="preserve">          Iniciado el 1º de junio de 20X1</t>
  </si>
  <si>
    <t xml:space="preserve">          Finalizado el 31 de agosto de 20X1</t>
  </si>
  <si>
    <t>Estado de situación patrimonial al 31 de agosto de 20X1</t>
  </si>
  <si>
    <t xml:space="preserve">                                                      22 de octubre de 20X1</t>
  </si>
  <si>
    <t>Por el ejercicio irregular de tres meses finalizado el 31 de agosto de 20X1</t>
  </si>
  <si>
    <t>Estado de flujo de efectivo por el ejercicio finalizado el 31 de agosto de 20X1</t>
  </si>
  <si>
    <t xml:space="preserve"> de $ 1 de valor facial cada una y de</t>
  </si>
  <si>
    <t xml:space="preserve"> El plazo de duración de la sociedad expira el 1º de junio de 21X0</t>
  </si>
  <si>
    <t xml:space="preserve"> Domicilio legal ................: Rosario 814, Ciudad Nueva</t>
  </si>
  <si>
    <t xml:space="preserve">  Según el estado de cambios en el patrimonio neto</t>
  </si>
  <si>
    <t>Ver mi informe</t>
  </si>
  <si>
    <t>de auditoría del</t>
  </si>
  <si>
    <t>22 de octubre de 20X1</t>
  </si>
  <si>
    <t>Patricia Bueno</t>
  </si>
  <si>
    <t>Contador Público</t>
  </si>
  <si>
    <t>Presidente</t>
  </si>
  <si>
    <t xml:space="preserve">     Presidente</t>
  </si>
  <si>
    <t>Notas a los estados financieros al 31 de agosto de 20X1</t>
  </si>
  <si>
    <t>Inscripción en Registro Público de Comercio de Florenzuela:</t>
  </si>
  <si>
    <t>Ejemplo S. A. se dedica a la distribución de pinturas. Sus actividades se iniciaron el 1º de junio de 20X1, siendo el primer ejercicio de duración irregular (tres meses).</t>
  </si>
  <si>
    <t>De acuerdo con lo establecido en la ley 9.651, los presentes estados financieros han sido preparados de acuerdo con las normas contables dictadas por la Junta Florenzolana de Normas Contables (JFNC).</t>
  </si>
  <si>
    <t>Nota  2 – POLÍTICAS CONTABLES</t>
  </si>
  <si>
    <t>Estos estados financieros reconocen en forma integral los efectos de la inflación sobre el patrimonio de la entidad. Para ello, se ha seguido el método de ajuste establecido por el boletín 26 de la JFNC.</t>
  </si>
  <si>
    <t>2.2. Medición contable</t>
  </si>
  <si>
    <t>Se han aplicado los siguientes criterios de medición contable:</t>
  </si>
  <si>
    <t>Por su valor nominal, por cuanto no existen intereses explícitos y los implícitos son insignificantes.</t>
  </si>
  <si>
    <t>Por su costo de reposición, que no supera a su valor neto de realización.</t>
  </si>
  <si>
    <t>Por su costo de adquisición reexpresado en moneda de cierre menos su depreciación acumulada, que fue calculada por el método de la línea recta y aplicando tasas suficientes para que al final de la vida útil estimada de los bienes, éstos queden medidos por su valor recuperable. Se ha considerado una vida útil de tres años para los equipos de computación y para el derecho al uso de software y de diez años para los muebles y útiles.</t>
  </si>
  <si>
    <t>Los importes determinados de acuerdo con lo explicado en el párrafo precedente no exceden a los importes recuperables de los bienes, tomados en su conjunto.</t>
  </si>
  <si>
    <t>Estados financieros al 31 de agosto de 20X1</t>
  </si>
  <si>
    <t>Anexo 1. Bienes de uso: composición y evolución por el ejercicio (irregular de tres meses)</t>
  </si>
  <si>
    <t>Depreciacion acumulada</t>
  </si>
  <si>
    <t>Importe neto</t>
  </si>
  <si>
    <t>Efectivo</t>
  </si>
  <si>
    <t>Estado de cambios en el patrimonio</t>
  </si>
  <si>
    <t>Estado de cambios en el patrimonio por el ejercicio irregular de tres meses finalizado el 31 de agosto de 20X1</t>
  </si>
</sst>
</file>

<file path=xl/styles.xml><?xml version="1.0" encoding="utf-8"?>
<styleSheet xmlns="http://schemas.openxmlformats.org/spreadsheetml/2006/main">
  <numFmts count="4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gt;0]#,##0.00;[=0]&quot;&quot;;[Red]#,##0.00"/>
    <numFmt numFmtId="181" formatCode="0.0\ %"/>
    <numFmt numFmtId="182" formatCode="#,##0.00_);\(#,##0.00\)"/>
    <numFmt numFmtId="183" formatCode="&quot;Total:&quot;\ #,##0.00"/>
    <numFmt numFmtId="184" formatCode="&quot;Subtotal:&quot;\ #,##0.00"/>
    <numFmt numFmtId="185" formatCode="&quot;Arriba:&quot;\ #,##0.00"/>
    <numFmt numFmtId="186" formatCode="&quot;A nota 2.2: &quot;0.00"/>
    <numFmt numFmtId="187" formatCode="&quot;Suma: &quot;#,##0.00"/>
    <numFmt numFmtId="188" formatCode="&quot;Cta. 114410:&quot;\ #,##0.00"/>
    <numFmt numFmtId="189" formatCode="&quot;(remuneraciones) &quot;#,##0.00"/>
    <numFmt numFmtId="190" formatCode="&quot;resultados: &quot;#,##0.00"/>
    <numFmt numFmtId="191" formatCode="&quot;$&quot;\ 0"/>
    <numFmt numFmtId="192" formatCode="&quot;Total:&quot;\ #,##0"/>
    <numFmt numFmtId="193" formatCode="&quot;Cta. 114410:&quot;\ #,##0"/>
    <numFmt numFmtId="194" formatCode="&quot;A nota 2.2: &quot;0"/>
    <numFmt numFmtId="195" formatCode="&quot;A nota 2.2: &quot;#,##0"/>
    <numFmt numFmtId="196" formatCode="&quot;(remuneraciones) &quot;#,##0"/>
    <numFmt numFmtId="197" formatCode="&quot;resultados: &quot;#,##0"/>
    <numFmt numFmtId="198" formatCode="&quot;$&quot;\ #,##0"/>
    <numFmt numFmtId="199" formatCode="#,##0;[Red]#,##0"/>
    <numFmt numFmtId="200" formatCode="#,##0_ ;[Red]\-#,##0\ "/>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53">
    <font>
      <sz val="10"/>
      <name val="Arial"/>
      <family val="0"/>
    </font>
    <font>
      <b/>
      <sz val="10"/>
      <name val="Arial"/>
      <family val="0"/>
    </font>
    <font>
      <i/>
      <sz val="10"/>
      <name val="Arial"/>
      <family val="0"/>
    </font>
    <font>
      <b/>
      <i/>
      <sz val="10"/>
      <name val="Arial"/>
      <family val="0"/>
    </font>
    <font>
      <sz val="10"/>
      <name val="Courier"/>
      <family val="3"/>
    </font>
    <font>
      <b/>
      <sz val="24"/>
      <color indexed="12"/>
      <name val="Arial"/>
      <family val="2"/>
    </font>
    <font>
      <sz val="12"/>
      <name val="Arial"/>
      <family val="2"/>
    </font>
    <font>
      <b/>
      <sz val="18"/>
      <color indexed="12"/>
      <name val="Arial"/>
      <family val="2"/>
    </font>
    <font>
      <b/>
      <sz val="10"/>
      <color indexed="16"/>
      <name val="Arial"/>
      <family val="2"/>
    </font>
    <font>
      <sz val="10"/>
      <color indexed="9"/>
      <name val="Arial"/>
      <family val="2"/>
    </font>
    <font>
      <b/>
      <sz val="10"/>
      <color indexed="56"/>
      <name val="Arial"/>
      <family val="2"/>
    </font>
    <font>
      <b/>
      <sz val="10"/>
      <color indexed="12"/>
      <name val="Arial"/>
      <family val="2"/>
    </font>
    <font>
      <b/>
      <sz val="12"/>
      <name val="Arial"/>
      <family val="2"/>
    </font>
    <font>
      <b/>
      <sz val="12"/>
      <color indexed="56"/>
      <name val="Arial"/>
      <family val="2"/>
    </font>
    <font>
      <sz val="10"/>
      <color indexed="8"/>
      <name val="Cambria"/>
      <family val="2"/>
    </font>
    <font>
      <sz val="10"/>
      <color indexed="9"/>
      <name val="Cambria"/>
      <family val="2"/>
    </font>
    <font>
      <sz val="10"/>
      <color indexed="17"/>
      <name val="Cambria"/>
      <family val="2"/>
    </font>
    <font>
      <b/>
      <sz val="10"/>
      <color indexed="10"/>
      <name val="Cambria"/>
      <family val="2"/>
    </font>
    <font>
      <b/>
      <sz val="10"/>
      <color indexed="9"/>
      <name val="Cambria"/>
      <family val="2"/>
    </font>
    <font>
      <sz val="10"/>
      <color indexed="10"/>
      <name val="Cambria"/>
      <family val="2"/>
    </font>
    <font>
      <b/>
      <sz val="11"/>
      <color indexed="62"/>
      <name val="Cambria"/>
      <family val="2"/>
    </font>
    <font>
      <sz val="10"/>
      <color indexed="62"/>
      <name val="Cambria"/>
      <family val="2"/>
    </font>
    <font>
      <u val="single"/>
      <sz val="10"/>
      <color indexed="12"/>
      <name val="Arial"/>
      <family val="2"/>
    </font>
    <font>
      <u val="single"/>
      <sz val="10"/>
      <color indexed="20"/>
      <name val="Arial"/>
      <family val="2"/>
    </font>
    <font>
      <sz val="10"/>
      <color indexed="20"/>
      <name val="Cambria"/>
      <family val="2"/>
    </font>
    <font>
      <sz val="10"/>
      <color indexed="19"/>
      <name val="Cambria"/>
      <family val="2"/>
    </font>
    <font>
      <b/>
      <sz val="10"/>
      <color indexed="63"/>
      <name val="Cambria"/>
      <family val="2"/>
    </font>
    <font>
      <i/>
      <sz val="10"/>
      <color indexed="23"/>
      <name val="Cambria"/>
      <family val="2"/>
    </font>
    <font>
      <b/>
      <sz val="18"/>
      <color indexed="62"/>
      <name val="Cambria"/>
      <family val="2"/>
    </font>
    <font>
      <b/>
      <sz val="15"/>
      <color indexed="62"/>
      <name val="Cambria"/>
      <family val="2"/>
    </font>
    <font>
      <b/>
      <sz val="13"/>
      <color indexed="62"/>
      <name val="Cambria"/>
      <family val="2"/>
    </font>
    <font>
      <b/>
      <sz val="10"/>
      <color indexed="8"/>
      <name val="Cambria"/>
      <family val="2"/>
    </font>
    <font>
      <sz val="12"/>
      <color indexed="8"/>
      <name val="Arial"/>
      <family val="2"/>
    </font>
    <font>
      <sz val="10"/>
      <color theme="1"/>
      <name val="Cambria"/>
      <family val="2"/>
    </font>
    <font>
      <sz val="10"/>
      <color theme="0"/>
      <name val="Cambria"/>
      <family val="2"/>
    </font>
    <font>
      <sz val="10"/>
      <color rgb="FF006100"/>
      <name val="Cambria"/>
      <family val="2"/>
    </font>
    <font>
      <b/>
      <sz val="10"/>
      <color rgb="FFFA7D00"/>
      <name val="Cambria"/>
      <family val="2"/>
    </font>
    <font>
      <b/>
      <sz val="10"/>
      <color theme="0"/>
      <name val="Cambria"/>
      <family val="2"/>
    </font>
    <font>
      <sz val="10"/>
      <color rgb="FFFA7D00"/>
      <name val="Cambria"/>
      <family val="2"/>
    </font>
    <font>
      <b/>
      <sz val="11"/>
      <color theme="3"/>
      <name val="Cambria"/>
      <family val="2"/>
    </font>
    <font>
      <sz val="10"/>
      <color rgb="FF3F3F76"/>
      <name val="Cambria"/>
      <family val="2"/>
    </font>
    <font>
      <u val="single"/>
      <sz val="10"/>
      <color theme="10"/>
      <name val="Arial"/>
      <family val="2"/>
    </font>
    <font>
      <u val="single"/>
      <sz val="10"/>
      <color theme="11"/>
      <name val="Arial"/>
      <family val="2"/>
    </font>
    <font>
      <sz val="10"/>
      <color rgb="FF9C0006"/>
      <name val="Cambria"/>
      <family val="2"/>
    </font>
    <font>
      <sz val="10"/>
      <color rgb="FF9C6500"/>
      <name val="Cambria"/>
      <family val="2"/>
    </font>
    <font>
      <b/>
      <sz val="10"/>
      <color rgb="FF3F3F3F"/>
      <name val="Cambria"/>
      <family val="2"/>
    </font>
    <font>
      <sz val="10"/>
      <color rgb="FFFF0000"/>
      <name val="Cambria"/>
      <family val="2"/>
    </font>
    <font>
      <i/>
      <sz val="10"/>
      <color rgb="FF7F7F7F"/>
      <name val="Cambria"/>
      <family val="2"/>
    </font>
    <font>
      <b/>
      <sz val="18"/>
      <color theme="3"/>
      <name val="Cambria"/>
      <family val="2"/>
    </font>
    <font>
      <b/>
      <sz val="15"/>
      <color theme="3"/>
      <name val="Cambria"/>
      <family val="2"/>
    </font>
    <font>
      <b/>
      <sz val="13"/>
      <color theme="3"/>
      <name val="Cambria"/>
      <family val="2"/>
    </font>
    <font>
      <b/>
      <sz val="10"/>
      <color theme="1"/>
      <name val="Cambria"/>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
      <patternFill patternType="solid">
        <fgColor indexed="15"/>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thick"/>
      <top style="thick"/>
      <bottom style="thick"/>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39">
    <xf numFmtId="0" fontId="0" fillId="0" borderId="0" xfId="0" applyAlignment="1">
      <alignment/>
    </xf>
    <xf numFmtId="0" fontId="4" fillId="0" borderId="0" xfId="55">
      <alignment/>
      <protection/>
    </xf>
    <xf numFmtId="0" fontId="4" fillId="0" borderId="0" xfId="63" applyAlignment="1" applyProtection="1">
      <alignment horizontal="left"/>
      <protection/>
    </xf>
    <xf numFmtId="0" fontId="4" fillId="0" borderId="0" xfId="63">
      <alignment/>
      <protection/>
    </xf>
    <xf numFmtId="0" fontId="4" fillId="0" borderId="0" xfId="60">
      <alignment/>
      <protection/>
    </xf>
    <xf numFmtId="0" fontId="4" fillId="0" borderId="0" xfId="61" applyAlignment="1" applyProtection="1">
      <alignment horizontal="left"/>
      <protection/>
    </xf>
    <xf numFmtId="0" fontId="4" fillId="0" borderId="0" xfId="61">
      <alignment/>
      <protection/>
    </xf>
    <xf numFmtId="0" fontId="4" fillId="0" borderId="0" xfId="54" applyAlignment="1" applyProtection="1">
      <alignment horizontal="left"/>
      <protection/>
    </xf>
    <xf numFmtId="0" fontId="4" fillId="0" borderId="0" xfId="54">
      <alignment/>
      <protection/>
    </xf>
    <xf numFmtId="0" fontId="4" fillId="0" borderId="0" xfId="53" applyAlignment="1" applyProtection="1">
      <alignment horizontal="left"/>
      <protection/>
    </xf>
    <xf numFmtId="0" fontId="4" fillId="0" borderId="0" xfId="53">
      <alignment/>
      <protection/>
    </xf>
    <xf numFmtId="0" fontId="4" fillId="0" borderId="0" xfId="56" applyAlignment="1" applyProtection="1">
      <alignment horizontal="left"/>
      <protection/>
    </xf>
    <xf numFmtId="0" fontId="4" fillId="0" borderId="0" xfId="56">
      <alignment/>
      <protection/>
    </xf>
    <xf numFmtId="0" fontId="4" fillId="0" borderId="0" xfId="57" applyAlignment="1" applyProtection="1">
      <alignment horizontal="left"/>
      <protection/>
    </xf>
    <xf numFmtId="0" fontId="4" fillId="0" borderId="0" xfId="57">
      <alignment/>
      <protection/>
    </xf>
    <xf numFmtId="0" fontId="4" fillId="0" borderId="0" xfId="62">
      <alignment/>
      <protection/>
    </xf>
    <xf numFmtId="0" fontId="0" fillId="0" borderId="0" xfId="0" applyBorder="1" applyAlignment="1">
      <alignment/>
    </xf>
    <xf numFmtId="0" fontId="6" fillId="0" borderId="0" xfId="0" applyFont="1" applyBorder="1" applyAlignment="1">
      <alignment/>
    </xf>
    <xf numFmtId="0" fontId="6" fillId="0" borderId="0" xfId="55" applyFont="1">
      <alignment/>
      <protection/>
    </xf>
    <xf numFmtId="0" fontId="0" fillId="0" borderId="0" xfId="0" applyBorder="1" applyAlignment="1">
      <alignment horizontal="centerContinuous"/>
    </xf>
    <xf numFmtId="0" fontId="7" fillId="0" borderId="0" xfId="0" applyFont="1" applyBorder="1" applyAlignment="1">
      <alignment horizontal="centerContinuous"/>
    </xf>
    <xf numFmtId="4" fontId="0" fillId="0" borderId="0" xfId="0" applyNumberFormat="1" applyBorder="1" applyAlignment="1">
      <alignment/>
    </xf>
    <xf numFmtId="0" fontId="8" fillId="0" borderId="0" xfId="0" applyFont="1" applyBorder="1" applyAlignment="1">
      <alignment/>
    </xf>
    <xf numFmtId="4" fontId="7" fillId="0" borderId="0" xfId="0" applyNumberFormat="1" applyFont="1" applyBorder="1" applyAlignment="1">
      <alignment horizontal="centerContinuous"/>
    </xf>
    <xf numFmtId="4" fontId="0" fillId="0" borderId="0" xfId="0" applyNumberFormat="1" applyBorder="1" applyAlignment="1">
      <alignment horizontal="centerContinuous"/>
    </xf>
    <xf numFmtId="4" fontId="4" fillId="0" borderId="0" xfId="62" applyNumberFormat="1">
      <alignment/>
      <protection/>
    </xf>
    <xf numFmtId="0" fontId="4" fillId="0" borderId="0" xfId="62" applyAlignment="1">
      <alignment horizontal="centerContinuous"/>
      <protection/>
    </xf>
    <xf numFmtId="0" fontId="4" fillId="0" borderId="0" xfId="63" applyAlignment="1">
      <alignment horizontal="centerContinuous"/>
      <protection/>
    </xf>
    <xf numFmtId="0" fontId="8" fillId="0" borderId="0" xfId="0" applyFont="1" applyBorder="1" applyAlignment="1">
      <alignment horizontal="centerContinuous"/>
    </xf>
    <xf numFmtId="180" fontId="0" fillId="0" borderId="0" xfId="0" applyNumberFormat="1" applyBorder="1" applyAlignment="1">
      <alignment horizontal="centerContinuous"/>
    </xf>
    <xf numFmtId="180" fontId="4" fillId="0" borderId="0" xfId="60" applyNumberFormat="1" applyAlignment="1">
      <alignment horizontal="centerContinuous"/>
      <protection/>
    </xf>
    <xf numFmtId="0" fontId="0" fillId="0" borderId="0" xfId="0" applyBorder="1" applyAlignment="1">
      <alignment horizontal="left"/>
    </xf>
    <xf numFmtId="0" fontId="4" fillId="0" borderId="0" xfId="60" applyAlignment="1">
      <alignment horizontal="left"/>
      <protection/>
    </xf>
    <xf numFmtId="180" fontId="4" fillId="0" borderId="0" xfId="61" applyNumberFormat="1">
      <alignment/>
      <protection/>
    </xf>
    <xf numFmtId="0" fontId="0" fillId="0" borderId="0" xfId="0" applyBorder="1" applyAlignment="1">
      <alignment horizontal="centerContinuous" wrapText="1"/>
    </xf>
    <xf numFmtId="0" fontId="4" fillId="0" borderId="0" xfId="61" applyAlignment="1">
      <alignment horizontal="centerContinuous" wrapText="1"/>
      <protection/>
    </xf>
    <xf numFmtId="0" fontId="0" fillId="0" borderId="0" xfId="0" applyAlignment="1">
      <alignment horizontal="centerContinuous" wrapText="1"/>
    </xf>
    <xf numFmtId="0" fontId="4" fillId="0" borderId="0" xfId="61" applyAlignment="1">
      <alignment horizontal="centerContinuous"/>
      <protection/>
    </xf>
    <xf numFmtId="0" fontId="0" fillId="0" borderId="0" xfId="0" applyAlignment="1">
      <alignment horizontal="centerContinuous"/>
    </xf>
    <xf numFmtId="0" fontId="7" fillId="0" borderId="0" xfId="0" applyFont="1" applyBorder="1" applyAlignment="1">
      <alignment horizontal="centerContinuous" vertical="center"/>
    </xf>
    <xf numFmtId="0" fontId="0" fillId="0" borderId="0" xfId="0" applyBorder="1" applyAlignment="1">
      <alignment horizontal="centerContinuous" vertical="center"/>
    </xf>
    <xf numFmtId="0" fontId="4" fillId="0" borderId="0" xfId="58" applyAlignment="1">
      <alignment horizontal="centerContinuous" vertical="center"/>
      <protection/>
    </xf>
    <xf numFmtId="0" fontId="4" fillId="0" borderId="0" xfId="58" applyAlignment="1">
      <alignment horizontal="centerContinuous"/>
      <protection/>
    </xf>
    <xf numFmtId="0" fontId="4" fillId="0" borderId="0" xfId="56" applyAlignment="1">
      <alignment horizontal="centerContinuous"/>
      <protection/>
    </xf>
    <xf numFmtId="0" fontId="4" fillId="0" borderId="0" xfId="57" applyAlignment="1">
      <alignment horizontal="centerContinuous"/>
      <protection/>
    </xf>
    <xf numFmtId="4" fontId="0" fillId="0" borderId="0" xfId="0" applyNumberFormat="1" applyAlignment="1">
      <alignment/>
    </xf>
    <xf numFmtId="0" fontId="0" fillId="0" borderId="0" xfId="0" applyAlignment="1">
      <alignment horizontal="center"/>
    </xf>
    <xf numFmtId="0" fontId="0" fillId="0" borderId="0" xfId="0" applyAlignment="1">
      <alignment vertical="center"/>
    </xf>
    <xf numFmtId="0" fontId="9" fillId="33" borderId="10" xfId="0" applyFont="1" applyFill="1" applyBorder="1" applyAlignment="1">
      <alignment vertical="center"/>
    </xf>
    <xf numFmtId="0" fontId="4" fillId="0" borderId="0" xfId="59">
      <alignment/>
      <protection/>
    </xf>
    <xf numFmtId="0" fontId="0" fillId="0" borderId="0" xfId="0" applyBorder="1" applyAlignment="1">
      <alignment vertical="center"/>
    </xf>
    <xf numFmtId="0" fontId="4" fillId="0" borderId="0" xfId="59" applyAlignment="1">
      <alignment horizontal="centerContinuous"/>
      <protection/>
    </xf>
    <xf numFmtId="0" fontId="0" fillId="0" borderId="0" xfId="0" applyAlignment="1" applyProtection="1">
      <alignment horizontal="left"/>
      <protection/>
    </xf>
    <xf numFmtId="0" fontId="1" fillId="0" borderId="0" xfId="0" applyFont="1" applyAlignment="1" applyProtection="1">
      <alignment horizontal="left"/>
      <protection/>
    </xf>
    <xf numFmtId="4" fontId="0" fillId="0" borderId="0" xfId="0" applyNumberFormat="1" applyAlignment="1" applyProtection="1">
      <alignment horizontal="center"/>
      <protection/>
    </xf>
    <xf numFmtId="0" fontId="0" fillId="34" borderId="0" xfId="0" applyFont="1" applyFill="1" applyAlignment="1" applyProtection="1">
      <alignment horizontal="center" vertical="center"/>
      <protection/>
    </xf>
    <xf numFmtId="4" fontId="0" fillId="34" borderId="0" xfId="0" applyNumberFormat="1" applyFill="1" applyAlignment="1">
      <alignment horizontal="center" vertical="center"/>
    </xf>
    <xf numFmtId="0" fontId="0" fillId="34" borderId="0" xfId="0" applyFill="1" applyAlignment="1">
      <alignment horizontal="center" vertical="center"/>
    </xf>
    <xf numFmtId="0" fontId="1" fillId="0" borderId="0" xfId="0" applyFont="1" applyAlignment="1">
      <alignment vertical="center"/>
    </xf>
    <xf numFmtId="4" fontId="10" fillId="0" borderId="0" xfId="0" applyNumberFormat="1" applyFont="1" applyBorder="1" applyAlignment="1">
      <alignment/>
    </xf>
    <xf numFmtId="182" fontId="0" fillId="0" borderId="0" xfId="0" applyNumberFormat="1" applyAlignment="1">
      <alignment horizontal="center"/>
    </xf>
    <xf numFmtId="2" fontId="0" fillId="0" borderId="0" xfId="0" applyNumberFormat="1" applyBorder="1" applyAlignment="1">
      <alignment/>
    </xf>
    <xf numFmtId="3" fontId="1" fillId="0" borderId="0" xfId="0" applyNumberFormat="1" applyFont="1" applyAlignment="1">
      <alignment vertical="center"/>
    </xf>
    <xf numFmtId="3" fontId="0" fillId="0" borderId="0" xfId="0" applyNumberFormat="1" applyAlignment="1">
      <alignment vertical="center"/>
    </xf>
    <xf numFmtId="3" fontId="0" fillId="0" borderId="0" xfId="0" applyNumberFormat="1" applyAlignment="1">
      <alignment/>
    </xf>
    <xf numFmtId="192" fontId="0" fillId="0" borderId="0" xfId="0" applyNumberFormat="1" applyAlignment="1">
      <alignment horizontal="center"/>
    </xf>
    <xf numFmtId="3" fontId="0" fillId="0" borderId="0" xfId="0" applyNumberFormat="1" applyAlignment="1">
      <alignment horizontal="center"/>
    </xf>
    <xf numFmtId="193" fontId="0" fillId="0" borderId="0" xfId="0" applyNumberFormat="1" applyAlignment="1">
      <alignment horizontal="center"/>
    </xf>
    <xf numFmtId="195" fontId="0" fillId="0" borderId="0" xfId="0" applyNumberFormat="1" applyAlignment="1">
      <alignment horizontal="center"/>
    </xf>
    <xf numFmtId="196" fontId="0" fillId="0" borderId="0" xfId="0" applyNumberFormat="1" applyAlignment="1">
      <alignment horizontal="center"/>
    </xf>
    <xf numFmtId="197" fontId="0" fillId="0" borderId="0" xfId="0" applyNumberFormat="1" applyAlignment="1">
      <alignment horizontal="center"/>
    </xf>
    <xf numFmtId="3" fontId="0" fillId="0" borderId="11" xfId="0" applyNumberFormat="1" applyBorder="1" applyAlignment="1" applyProtection="1">
      <alignment/>
      <protection/>
    </xf>
    <xf numFmtId="198" fontId="4" fillId="0" borderId="0" xfId="55" applyNumberFormat="1" applyAlignment="1">
      <alignment horizontal="center"/>
      <protection/>
    </xf>
    <xf numFmtId="3" fontId="0" fillId="0" borderId="0" xfId="0" applyNumberFormat="1" applyBorder="1" applyAlignment="1">
      <alignment/>
    </xf>
    <xf numFmtId="3" fontId="0" fillId="0" borderId="12" xfId="0" applyNumberFormat="1" applyBorder="1" applyAlignment="1">
      <alignment/>
    </xf>
    <xf numFmtId="3" fontId="0" fillId="0" borderId="11" xfId="0" applyNumberFormat="1" applyBorder="1" applyAlignment="1">
      <alignment/>
    </xf>
    <xf numFmtId="3" fontId="4" fillId="0" borderId="0" xfId="63" applyNumberFormat="1">
      <alignment/>
      <protection/>
    </xf>
    <xf numFmtId="3" fontId="0" fillId="0" borderId="13" xfId="0" applyNumberFormat="1" applyBorder="1" applyAlignment="1">
      <alignment/>
    </xf>
    <xf numFmtId="199" fontId="4" fillId="0" borderId="0" xfId="60" applyNumberFormat="1">
      <alignment/>
      <protection/>
    </xf>
    <xf numFmtId="199" fontId="4" fillId="0" borderId="0" xfId="63" applyNumberFormat="1">
      <alignment/>
      <protection/>
    </xf>
    <xf numFmtId="200" fontId="0" fillId="0" borderId="0" xfId="0" applyNumberFormat="1" applyBorder="1" applyAlignment="1">
      <alignment/>
    </xf>
    <xf numFmtId="200" fontId="4" fillId="0" borderId="0" xfId="60" applyNumberFormat="1">
      <alignment/>
      <protection/>
    </xf>
    <xf numFmtId="200" fontId="0" fillId="0" borderId="14" xfId="0" applyNumberFormat="1" applyBorder="1" applyAlignment="1">
      <alignment/>
    </xf>
    <xf numFmtId="200" fontId="0" fillId="0" borderId="11" xfId="0" applyNumberFormat="1" applyBorder="1" applyAlignment="1">
      <alignment/>
    </xf>
    <xf numFmtId="200" fontId="0" fillId="0" borderId="0" xfId="0" applyNumberFormat="1" applyBorder="1" applyAlignment="1">
      <alignment vertical="center"/>
    </xf>
    <xf numFmtId="200" fontId="0" fillId="0" borderId="14" xfId="0" applyNumberFormat="1" applyBorder="1" applyAlignment="1">
      <alignment vertical="center"/>
    </xf>
    <xf numFmtId="200" fontId="0" fillId="0" borderId="0" xfId="0" applyNumberFormat="1" applyAlignment="1">
      <alignment/>
    </xf>
    <xf numFmtId="200" fontId="4" fillId="0" borderId="0" xfId="58" applyNumberFormat="1">
      <alignment/>
      <protection/>
    </xf>
    <xf numFmtId="200" fontId="4" fillId="0" borderId="0" xfId="59" applyNumberFormat="1">
      <alignment/>
      <protection/>
    </xf>
    <xf numFmtId="200" fontId="0" fillId="0" borderId="15" xfId="0" applyNumberFormat="1" applyBorder="1" applyAlignment="1">
      <alignment/>
    </xf>
    <xf numFmtId="200" fontId="4" fillId="0" borderId="0" xfId="62" applyNumberFormat="1">
      <alignment/>
      <protection/>
    </xf>
    <xf numFmtId="4" fontId="0" fillId="0" borderId="0" xfId="0" applyNumberFormat="1" applyBorder="1" applyAlignment="1">
      <alignment horizontal="center"/>
    </xf>
    <xf numFmtId="0" fontId="0" fillId="0" borderId="0" xfId="0" applyBorder="1" applyAlignment="1">
      <alignment horizontal="center"/>
    </xf>
    <xf numFmtId="0" fontId="11" fillId="0" borderId="0" xfId="0" applyFont="1" applyAlignment="1">
      <alignment horizontal="center" vertical="center"/>
    </xf>
    <xf numFmtId="0" fontId="0" fillId="0" borderId="0" xfId="0" applyFont="1" applyAlignment="1">
      <alignment/>
    </xf>
    <xf numFmtId="0" fontId="5" fillId="0" borderId="0" xfId="0" applyFont="1" applyAlignment="1">
      <alignment horizontal="centerContinuous" vertical="top"/>
    </xf>
    <xf numFmtId="0" fontId="11" fillId="0" borderId="0" xfId="0" applyFont="1" applyAlignment="1">
      <alignment vertical="center"/>
    </xf>
    <xf numFmtId="0" fontId="0" fillId="0" borderId="0" xfId="0" applyFont="1" applyBorder="1" applyAlignment="1">
      <alignment/>
    </xf>
    <xf numFmtId="0" fontId="0" fillId="0" borderId="0" xfId="0" applyFont="1" applyBorder="1" applyAlignment="1">
      <alignment horizontal="centerContinuous"/>
    </xf>
    <xf numFmtId="0" fontId="0" fillId="0" borderId="0" xfId="0" applyFont="1" applyBorder="1" applyAlignment="1">
      <alignment horizontal="center"/>
    </xf>
    <xf numFmtId="0" fontId="0"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61" applyBorder="1">
      <alignment/>
      <protection/>
    </xf>
    <xf numFmtId="0" fontId="0" fillId="0" borderId="0" xfId="0" applyBorder="1" applyAlignment="1">
      <alignment horizontal="centerContinuous" vertical="center" wrapText="1"/>
    </xf>
    <xf numFmtId="180" fontId="0" fillId="0" borderId="0" xfId="0" applyNumberFormat="1" applyBorder="1" applyAlignment="1">
      <alignment horizontal="center"/>
    </xf>
    <xf numFmtId="0" fontId="0" fillId="0" borderId="0" xfId="0" applyBorder="1" applyAlignment="1">
      <alignment horizontal="center" vertical="top"/>
    </xf>
    <xf numFmtId="0" fontId="0" fillId="0" borderId="0" xfId="0" applyBorder="1" applyAlignment="1">
      <alignment horizontal="center" vertical="top" wrapText="1"/>
    </xf>
    <xf numFmtId="0" fontId="52" fillId="0" borderId="0" xfId="0" applyFont="1" applyAlignment="1">
      <alignment wrapText="1"/>
    </xf>
    <xf numFmtId="4" fontId="4" fillId="0" borderId="0" xfId="62" applyNumberFormat="1" applyAlignment="1">
      <alignment vertical="top" wrapText="1"/>
      <protection/>
    </xf>
    <xf numFmtId="0" fontId="4" fillId="0" borderId="0" xfId="62" applyAlignment="1">
      <alignment vertical="top" wrapText="1"/>
      <protection/>
    </xf>
    <xf numFmtId="0" fontId="12" fillId="0" borderId="0" xfId="0" applyFont="1" applyAlignment="1">
      <alignment wrapText="1"/>
    </xf>
    <xf numFmtId="0" fontId="6" fillId="0" borderId="0" xfId="0" applyFont="1" applyAlignment="1">
      <alignment wrapText="1"/>
    </xf>
    <xf numFmtId="0" fontId="6" fillId="0" borderId="0" xfId="0" applyFont="1" applyAlignment="1">
      <alignment horizontal="left" wrapText="1"/>
    </xf>
    <xf numFmtId="4" fontId="13" fillId="0" borderId="0" xfId="0" applyNumberFormat="1" applyFont="1" applyBorder="1" applyAlignment="1">
      <alignment/>
    </xf>
    <xf numFmtId="0" fontId="4" fillId="0" borderId="0" xfId="61" applyBorder="1" applyAlignment="1">
      <alignment horizontal="centerContinuous" wrapText="1"/>
      <protection/>
    </xf>
    <xf numFmtId="0" fontId="0" fillId="0" borderId="0" xfId="0" applyBorder="1" applyAlignment="1">
      <alignment horizontal="center" vertical="center"/>
    </xf>
    <xf numFmtId="0" fontId="4" fillId="0" borderId="0" xfId="54" applyBorder="1">
      <alignment/>
      <protection/>
    </xf>
    <xf numFmtId="181" fontId="0" fillId="0" borderId="0" xfId="0" applyNumberFormat="1" applyBorder="1" applyAlignment="1">
      <alignment/>
    </xf>
    <xf numFmtId="180" fontId="0" fillId="0" borderId="0" xfId="0" applyNumberFormat="1" applyBorder="1" applyAlignment="1">
      <alignment/>
    </xf>
    <xf numFmtId="0" fontId="4" fillId="0" borderId="0" xfId="53" applyBorder="1">
      <alignment/>
      <protection/>
    </xf>
    <xf numFmtId="0" fontId="0" fillId="0" borderId="0" xfId="0" applyFont="1" applyBorder="1" applyAlignment="1">
      <alignment horizontal="centerContinuous" vertical="center"/>
    </xf>
    <xf numFmtId="0" fontId="4" fillId="0" borderId="0" xfId="56" applyBorder="1">
      <alignment/>
      <protection/>
    </xf>
    <xf numFmtId="180" fontId="4" fillId="0" borderId="0" xfId="56" applyNumberFormat="1" applyBorder="1">
      <alignment/>
      <protection/>
    </xf>
    <xf numFmtId="0" fontId="0" fillId="0" borderId="0" xfId="0" applyAlignment="1" applyProtection="1">
      <alignment horizontal="left"/>
      <protection/>
    </xf>
    <xf numFmtId="0" fontId="0" fillId="0" borderId="0" xfId="0" applyAlignment="1">
      <alignment horizontal="left"/>
    </xf>
    <xf numFmtId="0" fontId="0" fillId="34" borderId="0" xfId="0" applyFill="1"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lignment horizontal="center" vertical="center"/>
    </xf>
    <xf numFmtId="0" fontId="0" fillId="0" borderId="14" xfId="0" applyBorder="1" applyAlignment="1">
      <alignment horizontal="left"/>
    </xf>
    <xf numFmtId="0" fontId="0" fillId="0" borderId="13" xfId="0" applyBorder="1" applyAlignment="1" applyProtection="1">
      <alignment horizontal="left"/>
      <protection/>
    </xf>
    <xf numFmtId="0" fontId="0" fillId="0" borderId="13" xfId="0" applyBorder="1" applyAlignment="1">
      <alignment horizontal="left"/>
    </xf>
    <xf numFmtId="0" fontId="0" fillId="35" borderId="16" xfId="0" applyFill="1" applyBorder="1" applyAlignment="1">
      <alignment horizontal="center" vertical="center" wrapText="1"/>
    </xf>
    <xf numFmtId="0" fontId="0" fillId="35" borderId="17" xfId="0" applyFill="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BIENINT" xfId="53"/>
    <cellStyle name="Normal_BIENUSO" xfId="54"/>
    <cellStyle name="Normal_CARATULA" xfId="55"/>
    <cellStyle name="Normal_COS&amp;GAS" xfId="56"/>
    <cellStyle name="Normal_COSTVENT" xfId="57"/>
    <cellStyle name="Normal_EOAF" xfId="58"/>
    <cellStyle name="Normal_EOAFSALD" xfId="59"/>
    <cellStyle name="Normal_ESTARESU" xfId="60"/>
    <cellStyle name="Normal_EVOLPN" xfId="61"/>
    <cellStyle name="Normal_NOTAS" xfId="62"/>
    <cellStyle name="Normal_SITUPATR"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
    <dxf>
      <font>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23"/>
  <sheetViews>
    <sheetView zoomScalePageLayoutView="0" workbookViewId="0" topLeftCell="A1">
      <pane ySplit="2" topLeftCell="A102" activePane="bottomLeft" state="frozen"/>
      <selection pane="topLeft" activeCell="A1" sqref="A1"/>
      <selection pane="bottomLeft" activeCell="B106" sqref="B106"/>
    </sheetView>
  </sheetViews>
  <sheetFormatPr defaultColWidth="11.421875" defaultRowHeight="12.75"/>
  <cols>
    <col min="1" max="1" width="8.57421875" style="0" bestFit="1" customWidth="1"/>
    <col min="2" max="2" width="5.28125" style="0" customWidth="1"/>
    <col min="3" max="3" width="36.57421875" style="0" customWidth="1"/>
    <col min="4" max="4" width="8.7109375" style="45" customWidth="1"/>
    <col min="5" max="5" width="21.421875" style="46" bestFit="1" customWidth="1"/>
    <col min="6" max="6" width="11.421875" style="64" customWidth="1"/>
  </cols>
  <sheetData>
    <row r="1" spans="1:6" s="58" customFormat="1" ht="27.75" customHeight="1">
      <c r="A1" s="127" t="s">
        <v>320</v>
      </c>
      <c r="B1" s="128"/>
      <c r="C1" s="128"/>
      <c r="D1" s="128"/>
      <c r="E1" s="128"/>
      <c r="F1" s="62"/>
    </row>
    <row r="2" spans="1:6" s="47" customFormat="1" ht="26.25" customHeight="1">
      <c r="A2" s="55" t="s">
        <v>199</v>
      </c>
      <c r="B2" s="126" t="s">
        <v>267</v>
      </c>
      <c r="C2" s="126"/>
      <c r="D2" s="56" t="s">
        <v>313</v>
      </c>
      <c r="E2" s="57" t="s">
        <v>317</v>
      </c>
      <c r="F2" s="63"/>
    </row>
    <row r="3" spans="1:3" ht="26.25" customHeight="1">
      <c r="A3" s="52" t="s">
        <v>119</v>
      </c>
      <c r="B3" s="53" t="s">
        <v>18</v>
      </c>
      <c r="C3" s="52"/>
    </row>
    <row r="4" spans="1:3" ht="12.75">
      <c r="A4" s="52" t="s">
        <v>120</v>
      </c>
      <c r="B4" s="52" t="s">
        <v>245</v>
      </c>
      <c r="C4" s="52"/>
    </row>
    <row r="5" spans="1:3" ht="12.75">
      <c r="A5" s="52" t="s">
        <v>121</v>
      </c>
      <c r="B5" s="52" t="s">
        <v>246</v>
      </c>
      <c r="C5" s="52"/>
    </row>
    <row r="6" spans="1:5" ht="12.75">
      <c r="A6" s="52" t="s">
        <v>122</v>
      </c>
      <c r="B6" s="124" t="s">
        <v>123</v>
      </c>
      <c r="C6" s="125"/>
      <c r="D6" s="64">
        <v>2000</v>
      </c>
      <c r="E6" s="65">
        <f>SUM(D6:D7)</f>
        <v>17788</v>
      </c>
    </row>
    <row r="7" spans="1:5" ht="12.75">
      <c r="A7" s="52" t="s">
        <v>124</v>
      </c>
      <c r="B7" s="124" t="s">
        <v>125</v>
      </c>
      <c r="C7" s="125"/>
      <c r="D7" s="64">
        <v>15788</v>
      </c>
      <c r="E7" s="46" t="s">
        <v>324</v>
      </c>
    </row>
    <row r="8" spans="1:4" ht="12.75">
      <c r="A8" s="52" t="s">
        <v>126</v>
      </c>
      <c r="B8" s="52" t="s">
        <v>247</v>
      </c>
      <c r="C8" s="52"/>
      <c r="D8" s="64"/>
    </row>
    <row r="9" spans="1:4" ht="12.75">
      <c r="A9" s="52" t="s">
        <v>127</v>
      </c>
      <c r="B9" s="52" t="s">
        <v>248</v>
      </c>
      <c r="C9" s="52"/>
      <c r="D9" s="64"/>
    </row>
    <row r="10" spans="1:5" ht="12.75">
      <c r="A10" s="52" t="s">
        <v>128</v>
      </c>
      <c r="B10" s="124" t="s">
        <v>129</v>
      </c>
      <c r="C10" s="125"/>
      <c r="D10" s="64">
        <v>23716</v>
      </c>
      <c r="E10" s="46" t="s">
        <v>315</v>
      </c>
    </row>
    <row r="11" spans="1:4" ht="12.75">
      <c r="A11" s="52" t="s">
        <v>130</v>
      </c>
      <c r="B11" s="52" t="s">
        <v>249</v>
      </c>
      <c r="C11" s="52"/>
      <c r="D11" s="64"/>
    </row>
    <row r="12" spans="1:4" ht="12.75">
      <c r="A12" s="52" t="s">
        <v>131</v>
      </c>
      <c r="B12" s="52" t="s">
        <v>250</v>
      </c>
      <c r="C12" s="52"/>
      <c r="D12" s="64"/>
    </row>
    <row r="13" spans="1:5" ht="12.75">
      <c r="A13" s="52" t="s">
        <v>132</v>
      </c>
      <c r="B13" s="124" t="s">
        <v>133</v>
      </c>
      <c r="C13" s="125"/>
      <c r="D13" s="64">
        <v>5000</v>
      </c>
      <c r="E13" s="65">
        <f>SUM(D13:D14)</f>
        <v>10000</v>
      </c>
    </row>
    <row r="14" spans="1:5" ht="12.75">
      <c r="A14" s="52" t="s">
        <v>134</v>
      </c>
      <c r="B14" s="124" t="s">
        <v>135</v>
      </c>
      <c r="C14" s="125"/>
      <c r="D14" s="64">
        <v>5000</v>
      </c>
      <c r="E14" s="46" t="s">
        <v>316</v>
      </c>
    </row>
    <row r="15" spans="1:4" ht="12.75">
      <c r="A15" s="52" t="s">
        <v>136</v>
      </c>
      <c r="B15" s="52" t="s">
        <v>251</v>
      </c>
      <c r="C15" s="52"/>
      <c r="D15" s="64"/>
    </row>
    <row r="16" spans="1:5" ht="12.75">
      <c r="A16" s="52" t="s">
        <v>137</v>
      </c>
      <c r="B16" s="124" t="s">
        <v>138</v>
      </c>
      <c r="C16" s="125"/>
      <c r="D16" s="64">
        <v>2662</v>
      </c>
      <c r="E16" s="46" t="s">
        <v>316</v>
      </c>
    </row>
    <row r="17" spans="1:4" ht="12.75">
      <c r="A17" s="52" t="s">
        <v>139</v>
      </c>
      <c r="B17" s="52" t="s">
        <v>252</v>
      </c>
      <c r="C17" s="52"/>
      <c r="D17" s="64"/>
    </row>
    <row r="18" spans="1:5" ht="12.75">
      <c r="A18" s="52" t="s">
        <v>140</v>
      </c>
      <c r="B18" s="124" t="s">
        <v>141</v>
      </c>
      <c r="C18" s="125"/>
      <c r="D18" s="64">
        <v>4040</v>
      </c>
      <c r="E18" s="46" t="s">
        <v>316</v>
      </c>
    </row>
    <row r="19" spans="1:4" ht="12.75">
      <c r="A19" s="52" t="s">
        <v>142</v>
      </c>
      <c r="B19" s="52" t="s">
        <v>253</v>
      </c>
      <c r="C19" s="52"/>
      <c r="D19" s="64"/>
    </row>
    <row r="20" spans="1:5" ht="12.75">
      <c r="A20" s="52" t="s">
        <v>143</v>
      </c>
      <c r="B20" s="124" t="s">
        <v>144</v>
      </c>
      <c r="C20" s="125"/>
      <c r="D20" s="64">
        <v>24704</v>
      </c>
      <c r="E20" s="54" t="s">
        <v>328</v>
      </c>
    </row>
    <row r="21" spans="1:4" ht="12.75">
      <c r="A21" s="52" t="s">
        <v>145</v>
      </c>
      <c r="B21" s="52" t="s">
        <v>254</v>
      </c>
      <c r="C21" s="52"/>
      <c r="D21" s="64"/>
    </row>
    <row r="22" spans="1:5" ht="12.75">
      <c r="A22" s="52" t="s">
        <v>146</v>
      </c>
      <c r="B22" s="52" t="s">
        <v>147</v>
      </c>
      <c r="C22" s="52"/>
      <c r="D22" s="64">
        <v>50356</v>
      </c>
      <c r="E22" s="46" t="s">
        <v>319</v>
      </c>
    </row>
    <row r="23" spans="1:4" ht="12.75">
      <c r="A23" s="52" t="s">
        <v>148</v>
      </c>
      <c r="B23" s="52" t="s">
        <v>255</v>
      </c>
      <c r="C23" s="52"/>
      <c r="D23" s="64"/>
    </row>
    <row r="24" spans="1:4" ht="12.75">
      <c r="A24" s="52" t="s">
        <v>149</v>
      </c>
      <c r="B24" s="52" t="s">
        <v>256</v>
      </c>
      <c r="C24" s="52"/>
      <c r="D24" s="64"/>
    </row>
    <row r="25" spans="1:4" ht="12.75">
      <c r="A25" s="52" t="s">
        <v>150</v>
      </c>
      <c r="B25" s="52" t="s">
        <v>257</v>
      </c>
      <c r="C25" s="52"/>
      <c r="D25" s="64"/>
    </row>
    <row r="26" spans="1:5" ht="12.75">
      <c r="A26" s="52" t="s">
        <v>151</v>
      </c>
      <c r="B26" s="124" t="s">
        <v>258</v>
      </c>
      <c r="C26" s="125"/>
      <c r="D26" s="64">
        <v>4000</v>
      </c>
      <c r="E26" s="46" t="s">
        <v>321</v>
      </c>
    </row>
    <row r="27" spans="1:4" ht="12.75">
      <c r="A27" s="52" t="s">
        <v>152</v>
      </c>
      <c r="B27" s="52" t="s">
        <v>259</v>
      </c>
      <c r="C27" s="52"/>
      <c r="D27" s="64"/>
    </row>
    <row r="28" spans="1:4" ht="12.75">
      <c r="A28" s="52" t="s">
        <v>153</v>
      </c>
      <c r="B28" s="52" t="s">
        <v>260</v>
      </c>
      <c r="C28" s="52"/>
      <c r="D28" s="64"/>
    </row>
    <row r="29" spans="1:5" ht="12.75">
      <c r="A29" s="52" t="s">
        <v>154</v>
      </c>
      <c r="B29" s="124" t="s">
        <v>155</v>
      </c>
      <c r="C29" s="125"/>
      <c r="D29" s="64">
        <v>40400</v>
      </c>
      <c r="E29" s="46" t="s">
        <v>331</v>
      </c>
    </row>
    <row r="30" spans="1:5" ht="12.75">
      <c r="A30" s="52" t="s">
        <v>156</v>
      </c>
      <c r="B30" s="124" t="s">
        <v>262</v>
      </c>
      <c r="C30" s="125"/>
      <c r="D30" s="64">
        <v>-616</v>
      </c>
      <c r="E30" s="46" t="s">
        <v>323</v>
      </c>
    </row>
    <row r="31" spans="1:4" ht="12.75">
      <c r="A31" s="52" t="s">
        <v>157</v>
      </c>
      <c r="B31" s="52" t="s">
        <v>261</v>
      </c>
      <c r="C31" s="52"/>
      <c r="D31" s="64"/>
    </row>
    <row r="32" spans="1:5" ht="12.75">
      <c r="A32" s="52" t="s">
        <v>158</v>
      </c>
      <c r="B32" s="124" t="s">
        <v>263</v>
      </c>
      <c r="C32" s="125"/>
      <c r="D32" s="64">
        <v>18540</v>
      </c>
      <c r="E32" s="46" t="s">
        <v>331</v>
      </c>
    </row>
    <row r="33" spans="1:5" ht="12.75">
      <c r="A33" s="52" t="s">
        <v>159</v>
      </c>
      <c r="B33" s="124" t="s">
        <v>264</v>
      </c>
      <c r="C33" s="125"/>
      <c r="D33" s="64">
        <v>-910</v>
      </c>
      <c r="E33" s="46" t="s">
        <v>323</v>
      </c>
    </row>
    <row r="34" spans="1:4" ht="12.75">
      <c r="A34" s="52" t="s">
        <v>160</v>
      </c>
      <c r="B34" s="52" t="s">
        <v>265</v>
      </c>
      <c r="C34" s="52"/>
      <c r="D34" s="64"/>
    </row>
    <row r="35" spans="1:4" ht="12.75">
      <c r="A35" s="52" t="s">
        <v>161</v>
      </c>
      <c r="B35" s="52" t="s">
        <v>266</v>
      </c>
      <c r="C35" s="52"/>
      <c r="D35" s="64"/>
    </row>
    <row r="36" spans="1:5" ht="12.75">
      <c r="A36" s="52" t="s">
        <v>162</v>
      </c>
      <c r="B36" s="124" t="s">
        <v>389</v>
      </c>
      <c r="C36" s="125"/>
      <c r="D36" s="64">
        <v>8080</v>
      </c>
      <c r="E36" s="46" t="s">
        <v>332</v>
      </c>
    </row>
    <row r="37" spans="1:5" ht="12.75">
      <c r="A37" s="52" t="s">
        <v>163</v>
      </c>
      <c r="B37" s="124" t="s">
        <v>390</v>
      </c>
      <c r="C37" s="125"/>
      <c r="D37" s="64">
        <v>-448</v>
      </c>
      <c r="E37" s="46" t="s">
        <v>323</v>
      </c>
    </row>
    <row r="38" spans="1:4" ht="12.75">
      <c r="A38" s="52"/>
      <c r="B38" s="52"/>
      <c r="C38" s="52"/>
      <c r="D38" s="64"/>
    </row>
    <row r="39" spans="1:4" ht="12.75">
      <c r="A39" s="52" t="s">
        <v>164</v>
      </c>
      <c r="B39" s="53" t="s">
        <v>22</v>
      </c>
      <c r="C39" s="52"/>
      <c r="D39" s="64"/>
    </row>
    <row r="40" spans="1:4" ht="12.75">
      <c r="A40" s="52" t="s">
        <v>165</v>
      </c>
      <c r="B40" s="52" t="s">
        <v>268</v>
      </c>
      <c r="C40" s="52"/>
      <c r="D40" s="64"/>
    </row>
    <row r="41" spans="1:4" ht="12.75">
      <c r="A41" s="52" t="s">
        <v>166</v>
      </c>
      <c r="B41" s="52" t="s">
        <v>269</v>
      </c>
      <c r="C41" s="52"/>
      <c r="D41" s="64"/>
    </row>
    <row r="42" spans="1:4" ht="12.75">
      <c r="A42" s="52" t="s">
        <v>167</v>
      </c>
      <c r="B42" s="52" t="s">
        <v>270</v>
      </c>
      <c r="C42" s="52"/>
      <c r="D42" s="64"/>
    </row>
    <row r="43" spans="1:5" ht="12.75">
      <c r="A43" s="52" t="s">
        <v>168</v>
      </c>
      <c r="B43" s="124" t="s">
        <v>169</v>
      </c>
      <c r="C43" s="125"/>
      <c r="D43" s="64">
        <v>-5324</v>
      </c>
      <c r="E43" s="46" t="s">
        <v>325</v>
      </c>
    </row>
    <row r="44" spans="1:5" ht="12.75">
      <c r="A44" s="52" t="s">
        <v>170</v>
      </c>
      <c r="B44" s="124" t="s">
        <v>171</v>
      </c>
      <c r="C44" s="125"/>
      <c r="D44" s="64">
        <v>-2420</v>
      </c>
      <c r="E44" s="66">
        <f>SUM(D43:D45)</f>
        <v>-40826</v>
      </c>
    </row>
    <row r="45" spans="1:5" ht="12.75">
      <c r="A45" s="52" t="s">
        <v>172</v>
      </c>
      <c r="B45" s="124" t="s">
        <v>173</v>
      </c>
      <c r="C45" s="125"/>
      <c r="D45" s="64">
        <v>-33082</v>
      </c>
      <c r="E45" s="46" t="s">
        <v>326</v>
      </c>
    </row>
    <row r="46" spans="1:4" ht="12.75">
      <c r="A46" s="52" t="s">
        <v>174</v>
      </c>
      <c r="B46" s="52" t="s">
        <v>271</v>
      </c>
      <c r="C46" s="52"/>
      <c r="D46" s="64"/>
    </row>
    <row r="47" spans="1:5" ht="12.75">
      <c r="A47" s="52" t="s">
        <v>175</v>
      </c>
      <c r="B47" s="124" t="s">
        <v>176</v>
      </c>
      <c r="C47" s="125"/>
      <c r="D47" s="64">
        <v>-5000</v>
      </c>
      <c r="E47" s="46" t="s">
        <v>327</v>
      </c>
    </row>
    <row r="48" spans="1:4" ht="12.75">
      <c r="A48" s="52" t="s">
        <v>177</v>
      </c>
      <c r="B48" s="52" t="s">
        <v>272</v>
      </c>
      <c r="C48" s="52"/>
      <c r="D48" s="64"/>
    </row>
    <row r="49" spans="1:5" ht="12.75">
      <c r="A49" s="52" t="s">
        <v>178</v>
      </c>
      <c r="B49" s="124" t="s">
        <v>179</v>
      </c>
      <c r="C49" s="125"/>
      <c r="D49" s="64">
        <v>-1030</v>
      </c>
      <c r="E49" s="66">
        <f>SUM(D49:D50)</f>
        <v>-3090</v>
      </c>
    </row>
    <row r="50" spans="1:5" ht="12.75">
      <c r="A50" s="52" t="s">
        <v>180</v>
      </c>
      <c r="B50" s="124" t="s">
        <v>181</v>
      </c>
      <c r="C50" s="125"/>
      <c r="D50" s="64">
        <v>-2060</v>
      </c>
      <c r="E50" s="46" t="s">
        <v>326</v>
      </c>
    </row>
    <row r="51" spans="1:5" ht="12.75">
      <c r="A51" s="52" t="s">
        <v>182</v>
      </c>
      <c r="B51" s="124" t="s">
        <v>183</v>
      </c>
      <c r="C51" s="125"/>
      <c r="D51" s="64">
        <v>-3398</v>
      </c>
      <c r="E51" s="66">
        <f>SUM(D51:D52)</f>
        <v>-3738</v>
      </c>
    </row>
    <row r="52" spans="1:5" ht="12.75">
      <c r="A52" s="52" t="s">
        <v>184</v>
      </c>
      <c r="B52" s="124" t="s">
        <v>306</v>
      </c>
      <c r="C52" s="125"/>
      <c r="D52" s="64">
        <v>-340</v>
      </c>
      <c r="E52" s="46" t="s">
        <v>326</v>
      </c>
    </row>
    <row r="53" spans="1:4" ht="12.75">
      <c r="A53" s="52" t="s">
        <v>185</v>
      </c>
      <c r="B53" s="52" t="s">
        <v>273</v>
      </c>
      <c r="C53" s="52"/>
      <c r="D53" s="64"/>
    </row>
    <row r="54" spans="1:4" ht="12.75">
      <c r="A54" s="52" t="s">
        <v>186</v>
      </c>
      <c r="B54" s="52" t="s">
        <v>274</v>
      </c>
      <c r="C54" s="52"/>
      <c r="D54" s="64"/>
    </row>
    <row r="55" spans="1:5" ht="12.75">
      <c r="A55" s="52" t="s">
        <v>187</v>
      </c>
      <c r="B55" s="124" t="s">
        <v>188</v>
      </c>
      <c r="C55" s="125"/>
      <c r="D55" s="64">
        <v>-12852</v>
      </c>
      <c r="E55" s="46" t="s">
        <v>325</v>
      </c>
    </row>
    <row r="56" spans="1:5" ht="12.75">
      <c r="A56" s="52" t="s">
        <v>189</v>
      </c>
      <c r="B56" s="124" t="s">
        <v>190</v>
      </c>
      <c r="C56" s="125"/>
      <c r="D56" s="64">
        <v>-2058</v>
      </c>
      <c r="E56" s="66">
        <f>SUM(D55:D58)</f>
        <v>-2668</v>
      </c>
    </row>
    <row r="57" spans="1:5" ht="12.75">
      <c r="A57" s="52" t="s">
        <v>191</v>
      </c>
      <c r="B57" s="124" t="s">
        <v>192</v>
      </c>
      <c r="C57" s="125"/>
      <c r="D57" s="64">
        <v>8992</v>
      </c>
      <c r="E57" s="67">
        <f>D20</f>
        <v>24704</v>
      </c>
    </row>
    <row r="58" spans="1:5" ht="12.75">
      <c r="A58" s="52" t="s">
        <v>193</v>
      </c>
      <c r="B58" s="124" t="s">
        <v>318</v>
      </c>
      <c r="C58" s="125"/>
      <c r="D58" s="64">
        <v>3250</v>
      </c>
      <c r="E58" s="68">
        <f>E56+E57</f>
        <v>22036</v>
      </c>
    </row>
    <row r="59" spans="1:4" ht="12.75">
      <c r="A59" s="52"/>
      <c r="B59" s="124"/>
      <c r="C59" s="124"/>
      <c r="D59" s="64"/>
    </row>
    <row r="60" spans="1:4" ht="12.75">
      <c r="A60" s="52" t="s">
        <v>194</v>
      </c>
      <c r="B60" s="53" t="s">
        <v>275</v>
      </c>
      <c r="C60" s="52"/>
      <c r="D60" s="64"/>
    </row>
    <row r="61" spans="1:4" ht="12.75">
      <c r="A61" s="52" t="s">
        <v>195</v>
      </c>
      <c r="B61" s="52" t="s">
        <v>276</v>
      </c>
      <c r="C61" s="52"/>
      <c r="D61" s="64"/>
    </row>
    <row r="62" spans="1:5" ht="12.75">
      <c r="A62" s="52" t="s">
        <v>196</v>
      </c>
      <c r="B62" s="124" t="s">
        <v>197</v>
      </c>
      <c r="C62" s="125"/>
      <c r="D62" s="64">
        <v>-180000</v>
      </c>
      <c r="E62" s="46" t="s">
        <v>329</v>
      </c>
    </row>
    <row r="63" spans="1:5" ht="12.75">
      <c r="A63" s="52" t="s">
        <v>198</v>
      </c>
      <c r="B63" s="124" t="s">
        <v>45</v>
      </c>
      <c r="C63" s="125"/>
      <c r="D63" s="64">
        <v>-3618</v>
      </c>
      <c r="E63" s="46" t="s">
        <v>323</v>
      </c>
    </row>
    <row r="64" spans="2:4" ht="12.75">
      <c r="B64" s="125"/>
      <c r="C64" s="125"/>
      <c r="D64" s="64"/>
    </row>
    <row r="65" spans="1:4" ht="12.75">
      <c r="A65" s="52" t="s">
        <v>200</v>
      </c>
      <c r="B65" s="52" t="s">
        <v>277</v>
      </c>
      <c r="C65" s="52"/>
      <c r="D65" s="64"/>
    </row>
    <row r="66" spans="1:4" ht="12.75">
      <c r="A66" s="52" t="s">
        <v>201</v>
      </c>
      <c r="B66" s="52" t="s">
        <v>278</v>
      </c>
      <c r="C66" s="52"/>
      <c r="D66" s="64"/>
    </row>
    <row r="67" spans="1:4" ht="12.75">
      <c r="A67" s="52" t="s">
        <v>202</v>
      </c>
      <c r="B67" s="52" t="s">
        <v>279</v>
      </c>
      <c r="C67" s="52"/>
      <c r="D67" s="64"/>
    </row>
    <row r="68" spans="1:4" ht="12.75">
      <c r="A68" s="52" t="s">
        <v>203</v>
      </c>
      <c r="B68" s="52" t="s">
        <v>280</v>
      </c>
      <c r="C68" s="52"/>
      <c r="D68" s="64"/>
    </row>
    <row r="69" spans="1:5" ht="12.75">
      <c r="A69" s="52" t="s">
        <v>204</v>
      </c>
      <c r="B69" s="124" t="s">
        <v>32</v>
      </c>
      <c r="C69" s="125"/>
      <c r="D69" s="64">
        <v>-138184</v>
      </c>
      <c r="E69" s="46" t="s">
        <v>330</v>
      </c>
    </row>
    <row r="70" spans="1:5" ht="12.75">
      <c r="A70" s="52" t="s">
        <v>205</v>
      </c>
      <c r="B70" s="124" t="s">
        <v>206</v>
      </c>
      <c r="C70" s="125"/>
      <c r="D70" s="64">
        <v>98770</v>
      </c>
      <c r="E70" s="46" t="s">
        <v>323</v>
      </c>
    </row>
    <row r="71" spans="1:4" ht="12.75">
      <c r="A71" s="52" t="s">
        <v>207</v>
      </c>
      <c r="B71" s="52" t="s">
        <v>281</v>
      </c>
      <c r="C71" s="52"/>
      <c r="D71" s="64"/>
    </row>
    <row r="72" spans="1:5" ht="12.75">
      <c r="A72" s="52" t="s">
        <v>208</v>
      </c>
      <c r="B72" s="124" t="s">
        <v>290</v>
      </c>
      <c r="C72" s="125"/>
      <c r="D72" s="64">
        <v>24120</v>
      </c>
      <c r="E72" s="46" t="s">
        <v>337</v>
      </c>
    </row>
    <row r="73" spans="1:5" ht="12.75">
      <c r="A73" s="52" t="s">
        <v>209</v>
      </c>
      <c r="B73" s="124" t="s">
        <v>282</v>
      </c>
      <c r="C73" s="125"/>
      <c r="D73" s="64">
        <v>594</v>
      </c>
      <c r="E73" s="66">
        <f>SUM(D72:D74)</f>
        <v>26774</v>
      </c>
    </row>
    <row r="74" spans="1:5" ht="12.75">
      <c r="A74" s="52" t="s">
        <v>210</v>
      </c>
      <c r="B74" s="124" t="s">
        <v>283</v>
      </c>
      <c r="C74" s="125"/>
      <c r="D74" s="64">
        <v>2060</v>
      </c>
      <c r="E74" s="46" t="s">
        <v>333</v>
      </c>
    </row>
    <row r="75" spans="1:5" ht="12.75">
      <c r="A75" s="52" t="s">
        <v>211</v>
      </c>
      <c r="B75" s="124" t="s">
        <v>284</v>
      </c>
      <c r="C75" s="125"/>
      <c r="D75" s="64">
        <v>2680</v>
      </c>
      <c r="E75" s="46" t="s">
        <v>334</v>
      </c>
    </row>
    <row r="76" spans="1:5" ht="12.75">
      <c r="A76" s="52" t="s">
        <v>212</v>
      </c>
      <c r="B76" s="124" t="s">
        <v>285</v>
      </c>
      <c r="C76" s="125"/>
      <c r="D76" s="64">
        <v>4824</v>
      </c>
      <c r="E76" s="46" t="s">
        <v>336</v>
      </c>
    </row>
    <row r="77" spans="1:5" ht="12.75">
      <c r="A77" s="52" t="s">
        <v>213</v>
      </c>
      <c r="B77" s="124" t="s">
        <v>286</v>
      </c>
      <c r="C77" s="125"/>
      <c r="D77" s="64">
        <v>366</v>
      </c>
      <c r="E77" s="46" t="s">
        <v>334</v>
      </c>
    </row>
    <row r="78" spans="1:5" ht="12.75">
      <c r="A78" s="52" t="s">
        <v>214</v>
      </c>
      <c r="B78" s="124" t="s">
        <v>287</v>
      </c>
      <c r="C78" s="125"/>
      <c r="D78" s="64">
        <v>2010</v>
      </c>
      <c r="E78" s="46" t="s">
        <v>336</v>
      </c>
    </row>
    <row r="79" spans="1:5" ht="12.75">
      <c r="A79" s="52" t="s">
        <v>215</v>
      </c>
      <c r="B79" s="124" t="s">
        <v>288</v>
      </c>
      <c r="C79" s="125"/>
      <c r="D79" s="64">
        <v>808</v>
      </c>
      <c r="E79" s="46" t="s">
        <v>335</v>
      </c>
    </row>
    <row r="80" spans="1:5" ht="12.75">
      <c r="A80" s="52" t="s">
        <v>216</v>
      </c>
      <c r="B80" s="124" t="s">
        <v>289</v>
      </c>
      <c r="C80" s="125"/>
      <c r="D80" s="64">
        <v>408</v>
      </c>
      <c r="E80" s="66">
        <f>D76+SUM(D78:D80)</f>
        <v>8050</v>
      </c>
    </row>
    <row r="81" spans="1:4" ht="12.75">
      <c r="A81" s="52" t="s">
        <v>217</v>
      </c>
      <c r="B81" s="52" t="s">
        <v>291</v>
      </c>
      <c r="C81" s="52"/>
      <c r="D81" s="64"/>
    </row>
    <row r="82" spans="1:5" ht="12.75">
      <c r="A82" s="52" t="s">
        <v>218</v>
      </c>
      <c r="B82" s="124" t="s">
        <v>299</v>
      </c>
      <c r="C82" s="125"/>
      <c r="D82" s="64">
        <v>16080</v>
      </c>
      <c r="E82" s="46" t="s">
        <v>338</v>
      </c>
    </row>
    <row r="83" spans="1:5" ht="12.75">
      <c r="A83" s="52" t="s">
        <v>219</v>
      </c>
      <c r="B83" s="124" t="s">
        <v>292</v>
      </c>
      <c r="C83" s="125"/>
      <c r="D83" s="64">
        <v>1338</v>
      </c>
      <c r="E83" s="69">
        <f>D82+D83</f>
        <v>17418</v>
      </c>
    </row>
    <row r="84" spans="1:5" ht="12.75">
      <c r="A84" s="52" t="s">
        <v>220</v>
      </c>
      <c r="B84" s="124" t="s">
        <v>293</v>
      </c>
      <c r="C84" s="125"/>
      <c r="D84" s="64">
        <v>1740</v>
      </c>
      <c r="E84" s="46" t="s">
        <v>334</v>
      </c>
    </row>
    <row r="85" spans="1:5" ht="12.75">
      <c r="A85" s="52" t="s">
        <v>221</v>
      </c>
      <c r="B85" s="124" t="s">
        <v>294</v>
      </c>
      <c r="C85" s="125"/>
      <c r="D85" s="64">
        <v>10050</v>
      </c>
      <c r="E85" s="46" t="s">
        <v>334</v>
      </c>
    </row>
    <row r="86" spans="1:5" ht="12.75">
      <c r="A86" s="52" t="s">
        <v>222</v>
      </c>
      <c r="B86" s="124" t="s">
        <v>295</v>
      </c>
      <c r="C86" s="125"/>
      <c r="D86" s="64">
        <v>3216</v>
      </c>
      <c r="E86" s="46" t="s">
        <v>336</v>
      </c>
    </row>
    <row r="87" spans="1:5" ht="12.75">
      <c r="A87" s="52" t="s">
        <v>223</v>
      </c>
      <c r="B87" s="124" t="s">
        <v>296</v>
      </c>
      <c r="C87" s="125"/>
      <c r="D87" s="64">
        <v>1692</v>
      </c>
      <c r="E87" s="46" t="s">
        <v>334</v>
      </c>
    </row>
    <row r="88" spans="1:5" ht="12.75">
      <c r="A88" s="52" t="s">
        <v>224</v>
      </c>
      <c r="B88" s="124" t="s">
        <v>297</v>
      </c>
      <c r="C88" s="125"/>
      <c r="D88" s="64">
        <v>2010</v>
      </c>
      <c r="E88" s="46" t="s">
        <v>336</v>
      </c>
    </row>
    <row r="89" spans="1:5" ht="12.75">
      <c r="A89" s="52" t="s">
        <v>225</v>
      </c>
      <c r="B89" s="124" t="s">
        <v>298</v>
      </c>
      <c r="C89" s="125"/>
      <c r="D89" s="64">
        <v>1224</v>
      </c>
      <c r="E89" s="46" t="s">
        <v>335</v>
      </c>
    </row>
    <row r="90" spans="1:5" ht="12.75">
      <c r="A90" s="52" t="s">
        <v>226</v>
      </c>
      <c r="B90" s="124" t="s">
        <v>227</v>
      </c>
      <c r="C90" s="125"/>
      <c r="D90" s="64">
        <v>160</v>
      </c>
      <c r="E90" s="66">
        <f>D86+SUM(D88:D90)</f>
        <v>6610</v>
      </c>
    </row>
    <row r="91" spans="1:4" ht="12.75">
      <c r="A91" s="52" t="s">
        <v>228</v>
      </c>
      <c r="B91" s="52" t="s">
        <v>300</v>
      </c>
      <c r="C91" s="52"/>
      <c r="D91" s="64"/>
    </row>
    <row r="92" spans="1:5" ht="12.75">
      <c r="A92" s="52" t="s">
        <v>229</v>
      </c>
      <c r="B92" s="124" t="s">
        <v>301</v>
      </c>
      <c r="C92" s="125"/>
      <c r="D92" s="64">
        <v>-424</v>
      </c>
      <c r="E92" s="46" t="s">
        <v>6</v>
      </c>
    </row>
    <row r="93" spans="1:5" ht="12.75">
      <c r="A93" s="52" t="s">
        <v>230</v>
      </c>
      <c r="B93" s="124" t="s">
        <v>231</v>
      </c>
      <c r="C93" s="125"/>
      <c r="D93" s="64">
        <v>428</v>
      </c>
      <c r="E93" s="46" t="s">
        <v>339</v>
      </c>
    </row>
    <row r="94" spans="1:5" ht="12.75">
      <c r="A94" s="52" t="s">
        <v>232</v>
      </c>
      <c r="B94" s="124" t="s">
        <v>302</v>
      </c>
      <c r="C94" s="125"/>
      <c r="D94" s="64">
        <v>-1828</v>
      </c>
      <c r="E94" s="46" t="s">
        <v>340</v>
      </c>
    </row>
    <row r="95" spans="1:5" ht="12.75">
      <c r="A95" s="52" t="s">
        <v>233</v>
      </c>
      <c r="B95" s="124" t="s">
        <v>234</v>
      </c>
      <c r="C95" s="125"/>
      <c r="D95" s="64">
        <v>1526</v>
      </c>
      <c r="E95" s="66">
        <f>SUM(D94:D95)</f>
        <v>-302</v>
      </c>
    </row>
    <row r="96" spans="1:5" ht="12.75">
      <c r="A96" s="52" t="s">
        <v>235</v>
      </c>
      <c r="B96" s="124" t="s">
        <v>236</v>
      </c>
      <c r="C96" s="125"/>
      <c r="D96" s="64">
        <v>284</v>
      </c>
      <c r="E96" s="46" t="s">
        <v>339</v>
      </c>
    </row>
    <row r="97" spans="1:5" ht="12.75">
      <c r="A97" s="52" t="s">
        <v>237</v>
      </c>
      <c r="B97" s="124" t="s">
        <v>238</v>
      </c>
      <c r="C97" s="125"/>
      <c r="D97" s="64">
        <v>-70</v>
      </c>
      <c r="E97" s="46" t="s">
        <v>339</v>
      </c>
    </row>
    <row r="98" spans="1:4" ht="12.75">
      <c r="A98" s="52" t="s">
        <v>239</v>
      </c>
      <c r="B98" s="52" t="s">
        <v>303</v>
      </c>
      <c r="C98" s="52"/>
      <c r="D98" s="64"/>
    </row>
    <row r="99" spans="1:4" ht="12.75">
      <c r="A99" s="52" t="s">
        <v>240</v>
      </c>
      <c r="B99" s="52" t="s">
        <v>304</v>
      </c>
      <c r="C99" s="52"/>
      <c r="D99" s="64"/>
    </row>
    <row r="100" spans="1:5" ht="12.75">
      <c r="A100" s="52" t="s">
        <v>241</v>
      </c>
      <c r="B100" s="124" t="s">
        <v>242</v>
      </c>
      <c r="C100" s="125"/>
      <c r="D100" s="64">
        <v>-2200</v>
      </c>
      <c r="E100" s="46" t="s">
        <v>341</v>
      </c>
    </row>
    <row r="101" spans="1:5" ht="12.75">
      <c r="A101" s="52" t="s">
        <v>243</v>
      </c>
      <c r="B101" s="124" t="s">
        <v>244</v>
      </c>
      <c r="C101" s="125"/>
      <c r="D101" s="64">
        <v>2946</v>
      </c>
      <c r="E101" s="70">
        <f>SUM(D100:D101)</f>
        <v>746</v>
      </c>
    </row>
    <row r="102" spans="1:4" ht="13.5" thickBot="1">
      <c r="A102" s="52"/>
      <c r="B102" s="53" t="s">
        <v>305</v>
      </c>
      <c r="C102" s="52"/>
      <c r="D102" s="71">
        <f>SUM(D1:D101)</f>
        <v>0</v>
      </c>
    </row>
    <row r="103" spans="2:3" ht="13.5" thickTop="1">
      <c r="B103" s="129"/>
      <c r="C103" s="129"/>
    </row>
    <row r="104" spans="2:3" ht="26.25" customHeight="1">
      <c r="B104" s="132" t="s">
        <v>387</v>
      </c>
      <c r="C104" s="133"/>
    </row>
    <row r="105" spans="1:5" ht="24.75" customHeight="1">
      <c r="A105" s="52" t="s">
        <v>50</v>
      </c>
      <c r="B105" s="130" t="s">
        <v>437</v>
      </c>
      <c r="C105" s="131"/>
      <c r="D105" s="64">
        <v>17788</v>
      </c>
      <c r="E105" s="46" t="s">
        <v>358</v>
      </c>
    </row>
    <row r="106" spans="1:4" ht="12.75">
      <c r="A106" s="52" t="s">
        <v>51</v>
      </c>
      <c r="B106" s="52" t="s">
        <v>307</v>
      </c>
      <c r="C106" s="52"/>
      <c r="D106" s="64"/>
    </row>
    <row r="107" spans="1:5" ht="12.75">
      <c r="A107" s="52" t="s">
        <v>52</v>
      </c>
      <c r="B107" s="124" t="s">
        <v>32</v>
      </c>
      <c r="C107" s="125"/>
      <c r="D107" s="64">
        <v>-118584</v>
      </c>
      <c r="E107" s="46" t="s">
        <v>358</v>
      </c>
    </row>
    <row r="108" spans="1:5" ht="12.75">
      <c r="A108" s="52" t="s">
        <v>53</v>
      </c>
      <c r="B108" s="124" t="s">
        <v>54</v>
      </c>
      <c r="C108" s="125"/>
      <c r="D108" s="64">
        <v>121160</v>
      </c>
      <c r="E108" s="46" t="s">
        <v>358</v>
      </c>
    </row>
    <row r="109" spans="1:5" ht="12.75">
      <c r="A109" s="52" t="s">
        <v>55</v>
      </c>
      <c r="B109" s="124" t="s">
        <v>56</v>
      </c>
      <c r="C109" s="125"/>
      <c r="D109" s="64">
        <v>36358</v>
      </c>
      <c r="E109" s="46" t="s">
        <v>358</v>
      </c>
    </row>
    <row r="110" spans="1:5" ht="12.75">
      <c r="A110" s="52" t="s">
        <v>58</v>
      </c>
      <c r="B110" s="124" t="s">
        <v>59</v>
      </c>
      <c r="C110" s="125"/>
      <c r="D110" s="64">
        <v>27076</v>
      </c>
      <c r="E110" s="46" t="s">
        <v>358</v>
      </c>
    </row>
    <row r="111" spans="1:4" ht="12.75">
      <c r="A111" s="52" t="s">
        <v>61</v>
      </c>
      <c r="B111" s="52" t="s">
        <v>308</v>
      </c>
      <c r="C111" s="52"/>
      <c r="D111" s="64"/>
    </row>
    <row r="112" spans="1:5" ht="12.75">
      <c r="A112" s="52" t="s">
        <v>62</v>
      </c>
      <c r="B112" s="124" t="s">
        <v>63</v>
      </c>
      <c r="C112" s="125"/>
      <c r="D112" s="64">
        <v>1954</v>
      </c>
      <c r="E112" s="46" t="s">
        <v>359</v>
      </c>
    </row>
    <row r="113" spans="1:5" ht="12.75">
      <c r="A113" s="52" t="s">
        <v>65</v>
      </c>
      <c r="B113" s="124" t="s">
        <v>309</v>
      </c>
      <c r="C113" s="125"/>
      <c r="D113" s="64">
        <v>-1828</v>
      </c>
      <c r="E113" s="60">
        <f>SUM(D112:D113)</f>
        <v>126</v>
      </c>
    </row>
    <row r="114" spans="1:4" ht="12.75">
      <c r="A114" s="52" t="s">
        <v>66</v>
      </c>
      <c r="B114" s="52" t="s">
        <v>310</v>
      </c>
      <c r="C114" s="52"/>
      <c r="D114" s="64"/>
    </row>
    <row r="115" spans="1:4" ht="12.75">
      <c r="A115" s="52" t="s">
        <v>67</v>
      </c>
      <c r="B115" s="124" t="s">
        <v>68</v>
      </c>
      <c r="C115" s="125"/>
      <c r="D115" s="64">
        <v>-173416</v>
      </c>
    </row>
    <row r="116" spans="1:4" ht="12.75">
      <c r="A116" s="52" t="s">
        <v>69</v>
      </c>
      <c r="B116" s="124" t="s">
        <v>311</v>
      </c>
      <c r="C116" s="124"/>
      <c r="D116" s="64"/>
    </row>
    <row r="117" spans="1:5" ht="12.75">
      <c r="A117" s="52" t="s">
        <v>70</v>
      </c>
      <c r="B117" s="124" t="s">
        <v>71</v>
      </c>
      <c r="C117" s="125"/>
      <c r="D117" s="64">
        <v>-26960</v>
      </c>
      <c r="E117" s="46" t="s">
        <v>359</v>
      </c>
    </row>
    <row r="118" spans="1:5" ht="12.75">
      <c r="A118" s="52" t="s">
        <v>72</v>
      </c>
      <c r="B118" s="124" t="s">
        <v>73</v>
      </c>
      <c r="C118" s="125"/>
      <c r="D118" s="64">
        <v>46722</v>
      </c>
      <c r="E118" s="60">
        <f>SUM(D117:D118)</f>
        <v>19762</v>
      </c>
    </row>
    <row r="119" spans="1:4" ht="12.75">
      <c r="A119" s="52" t="s">
        <v>74</v>
      </c>
      <c r="B119" s="52" t="s">
        <v>312</v>
      </c>
      <c r="C119" s="52"/>
      <c r="D119" s="64"/>
    </row>
    <row r="120" spans="1:4" ht="12.75">
      <c r="A120" s="52" t="s">
        <v>75</v>
      </c>
      <c r="B120" s="124" t="s">
        <v>367</v>
      </c>
      <c r="C120" s="125"/>
      <c r="D120" s="64">
        <v>65650</v>
      </c>
    </row>
    <row r="121" spans="1:4" ht="12.75">
      <c r="A121" s="52" t="s">
        <v>76</v>
      </c>
      <c r="B121" s="124" t="s">
        <v>77</v>
      </c>
      <c r="C121" s="125"/>
      <c r="D121" s="64">
        <v>4080</v>
      </c>
    </row>
    <row r="122" spans="2:4" ht="13.5" thickBot="1">
      <c r="B122" s="53" t="s">
        <v>305</v>
      </c>
      <c r="C122" s="52"/>
      <c r="D122" s="71">
        <f>SUM(D105:D121)</f>
        <v>0</v>
      </c>
    </row>
    <row r="123" ht="13.5" thickTop="1">
      <c r="A123" s="52"/>
    </row>
  </sheetData>
  <sheetProtection/>
  <mergeCells count="76">
    <mergeCell ref="B121:C121"/>
    <mergeCell ref="B116:C116"/>
    <mergeCell ref="B20:C20"/>
    <mergeCell ref="B6:C6"/>
    <mergeCell ref="B7:C7"/>
    <mergeCell ref="B10:C10"/>
    <mergeCell ref="B13:C13"/>
    <mergeCell ref="B14:C14"/>
    <mergeCell ref="B16:C16"/>
    <mergeCell ref="B18:C18"/>
    <mergeCell ref="B112:C112"/>
    <mergeCell ref="B113:C113"/>
    <mergeCell ref="B115:C115"/>
    <mergeCell ref="B117:C117"/>
    <mergeCell ref="B118:C118"/>
    <mergeCell ref="B120:C120"/>
    <mergeCell ref="B105:C105"/>
    <mergeCell ref="B107:C107"/>
    <mergeCell ref="B108:C108"/>
    <mergeCell ref="B104:C104"/>
    <mergeCell ref="B109:C109"/>
    <mergeCell ref="B110:C110"/>
    <mergeCell ref="B95:C95"/>
    <mergeCell ref="B96:C96"/>
    <mergeCell ref="B97:C97"/>
    <mergeCell ref="B100:C100"/>
    <mergeCell ref="B101:C101"/>
    <mergeCell ref="B103:C103"/>
    <mergeCell ref="B88:C88"/>
    <mergeCell ref="B89:C89"/>
    <mergeCell ref="B90:C90"/>
    <mergeCell ref="B92:C92"/>
    <mergeCell ref="B93:C93"/>
    <mergeCell ref="B94:C94"/>
    <mergeCell ref="B82:C82"/>
    <mergeCell ref="B83:C83"/>
    <mergeCell ref="B84:C84"/>
    <mergeCell ref="B85:C85"/>
    <mergeCell ref="B86:C86"/>
    <mergeCell ref="B87:C87"/>
    <mergeCell ref="B75:C75"/>
    <mergeCell ref="B76:C76"/>
    <mergeCell ref="B77:C77"/>
    <mergeCell ref="B78:C78"/>
    <mergeCell ref="B79:C79"/>
    <mergeCell ref="B80:C80"/>
    <mergeCell ref="B64:C64"/>
    <mergeCell ref="B69:C69"/>
    <mergeCell ref="B70:C70"/>
    <mergeCell ref="B72:C72"/>
    <mergeCell ref="B73:C73"/>
    <mergeCell ref="B74:C74"/>
    <mergeCell ref="B56:C56"/>
    <mergeCell ref="B57:C57"/>
    <mergeCell ref="B58:C58"/>
    <mergeCell ref="B59:C59"/>
    <mergeCell ref="B62:C62"/>
    <mergeCell ref="B63:C63"/>
    <mergeCell ref="B47:C47"/>
    <mergeCell ref="B49:C49"/>
    <mergeCell ref="B50:C50"/>
    <mergeCell ref="B51:C51"/>
    <mergeCell ref="B52:C52"/>
    <mergeCell ref="B55:C55"/>
    <mergeCell ref="B44:C44"/>
    <mergeCell ref="B45:C45"/>
    <mergeCell ref="B37:C37"/>
    <mergeCell ref="B30:C30"/>
    <mergeCell ref="B32:C32"/>
    <mergeCell ref="B33:C33"/>
    <mergeCell ref="B36:C36"/>
    <mergeCell ref="B2:C2"/>
    <mergeCell ref="A1:E1"/>
    <mergeCell ref="B26:C26"/>
    <mergeCell ref="B29:C29"/>
    <mergeCell ref="B43:C43"/>
  </mergeCells>
  <printOptions/>
  <pageMargins left="0.75" right="0.75" top="1" bottom="1" header="0" footer="0"/>
  <pageSetup horizontalDpi="300" verticalDpi="3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S23"/>
  <sheetViews>
    <sheetView showGridLines="0" zoomScalePageLayoutView="0" workbookViewId="0" topLeftCell="B1">
      <selection activeCell="M16" sqref="M16"/>
    </sheetView>
  </sheetViews>
  <sheetFormatPr defaultColWidth="11.421875" defaultRowHeight="12.75"/>
  <cols>
    <col min="1" max="1" width="3.00390625" style="8" hidden="1" customWidth="1"/>
    <col min="2" max="2" width="30.421875" style="8" customWidth="1"/>
    <col min="3" max="3" width="9.140625" style="8" customWidth="1"/>
    <col min="4" max="4" width="0.71875" style="8" customWidth="1"/>
    <col min="5" max="5" width="9.140625" style="8" customWidth="1"/>
    <col min="6" max="6" width="0.71875" style="8" customWidth="1"/>
    <col min="7" max="9" width="9.140625" style="8" customWidth="1"/>
    <col min="10" max="10" width="0.71875" style="8" customWidth="1"/>
    <col min="11" max="11" width="9.140625" style="8" customWidth="1"/>
    <col min="12" max="12" width="0.71875" style="8" customWidth="1"/>
    <col min="13" max="13" width="9.140625" style="8" customWidth="1"/>
    <col min="14" max="14" width="0.71875" style="8" customWidth="1"/>
    <col min="15" max="18" width="9.140625" style="8" customWidth="1"/>
    <col min="19" max="19" width="23.57421875" style="8" customWidth="1"/>
    <col min="20" max="16384" width="11.421875" style="8" customWidth="1"/>
  </cols>
  <sheetData>
    <row r="1" spans="1:19" ht="22.5">
      <c r="A1" s="7" t="s">
        <v>15</v>
      </c>
      <c r="B1" s="39" t="s">
        <v>368</v>
      </c>
      <c r="C1" s="19"/>
      <c r="D1" s="19"/>
      <c r="E1" s="19"/>
      <c r="F1" s="19"/>
      <c r="G1" s="19"/>
      <c r="H1" s="19"/>
      <c r="I1" s="19"/>
      <c r="J1" s="19"/>
      <c r="K1" s="19"/>
      <c r="L1" s="19"/>
      <c r="M1" s="19"/>
      <c r="N1" s="19"/>
      <c r="O1" s="19"/>
      <c r="P1" s="16"/>
      <c r="Q1" s="16"/>
      <c r="R1" s="16"/>
      <c r="S1" s="16"/>
    </row>
    <row r="2" spans="1:19" ht="20.25" customHeight="1">
      <c r="A2" s="7"/>
      <c r="B2" s="98" t="s">
        <v>433</v>
      </c>
      <c r="C2" s="19"/>
      <c r="D2" s="19"/>
      <c r="E2" s="19"/>
      <c r="F2" s="19"/>
      <c r="G2" s="19"/>
      <c r="H2" s="19"/>
      <c r="I2" s="19"/>
      <c r="J2" s="19"/>
      <c r="K2" s="19"/>
      <c r="L2" s="19"/>
      <c r="M2" s="19"/>
      <c r="N2" s="19"/>
      <c r="O2" s="19"/>
      <c r="P2" s="16"/>
      <c r="Q2" s="16"/>
      <c r="R2" s="16"/>
      <c r="S2" s="16"/>
    </row>
    <row r="3" spans="1:19" ht="12.75">
      <c r="A3" s="7" t="s">
        <v>15</v>
      </c>
      <c r="B3" s="98" t="s">
        <v>434</v>
      </c>
      <c r="C3" s="38"/>
      <c r="D3" s="38"/>
      <c r="E3" s="38"/>
      <c r="F3" s="38"/>
      <c r="G3" s="38"/>
      <c r="H3" s="38"/>
      <c r="I3" s="38"/>
      <c r="J3" s="38"/>
      <c r="K3" s="38"/>
      <c r="L3" s="38"/>
      <c r="M3" s="38"/>
      <c r="N3" s="38"/>
      <c r="O3" s="38"/>
      <c r="P3"/>
      <c r="Q3"/>
      <c r="R3"/>
      <c r="S3" s="16"/>
    </row>
    <row r="4" spans="1:19" ht="12.75">
      <c r="A4" s="7" t="s">
        <v>15</v>
      </c>
      <c r="B4" s="19" t="s">
        <v>356</v>
      </c>
      <c r="C4" s="19"/>
      <c r="D4" s="19"/>
      <c r="E4" s="19"/>
      <c r="F4" s="19"/>
      <c r="G4" s="19"/>
      <c r="H4" s="19"/>
      <c r="I4" s="19"/>
      <c r="J4" s="19"/>
      <c r="K4" s="19"/>
      <c r="L4" s="19"/>
      <c r="M4" s="19"/>
      <c r="N4" s="19"/>
      <c r="O4" s="19"/>
      <c r="P4" s="16"/>
      <c r="Q4" s="16"/>
      <c r="R4" s="16"/>
      <c r="S4" s="16"/>
    </row>
    <row r="6" spans="1:19" ht="23.25" customHeight="1">
      <c r="A6" s="7" t="s">
        <v>17</v>
      </c>
      <c r="B6" s="92" t="s">
        <v>96</v>
      </c>
      <c r="C6" s="40" t="s">
        <v>97</v>
      </c>
      <c r="D6" s="40"/>
      <c r="E6" s="40"/>
      <c r="F6" s="40"/>
      <c r="G6" s="40"/>
      <c r="H6" s="40" t="s">
        <v>322</v>
      </c>
      <c r="I6" s="40"/>
      <c r="J6" s="40"/>
      <c r="K6" s="40"/>
      <c r="L6" s="40"/>
      <c r="M6" s="40"/>
      <c r="N6" s="40"/>
      <c r="O6" s="92" t="s">
        <v>393</v>
      </c>
      <c r="P6" s="16"/>
      <c r="Q6" s="16"/>
      <c r="R6" s="16"/>
      <c r="S6" s="16"/>
    </row>
    <row r="7" spans="1:16" ht="23.25" customHeight="1">
      <c r="A7" s="7" t="s">
        <v>20</v>
      </c>
      <c r="B7" s="92"/>
      <c r="C7" s="116" t="s">
        <v>98</v>
      </c>
      <c r="D7" s="116"/>
      <c r="E7" s="116" t="s">
        <v>99</v>
      </c>
      <c r="F7" s="116"/>
      <c r="G7" s="116" t="s">
        <v>100</v>
      </c>
      <c r="H7" s="116" t="s">
        <v>101</v>
      </c>
      <c r="I7" s="116" t="s">
        <v>102</v>
      </c>
      <c r="J7" s="116"/>
      <c r="K7" s="116" t="s">
        <v>99</v>
      </c>
      <c r="L7" s="116"/>
      <c r="M7" s="116" t="s">
        <v>100</v>
      </c>
      <c r="N7" s="116"/>
      <c r="O7" s="116" t="s">
        <v>394</v>
      </c>
      <c r="P7" s="117"/>
    </row>
    <row r="8" spans="1:16" ht="12.75">
      <c r="A8" s="7" t="s">
        <v>23</v>
      </c>
      <c r="B8" s="16" t="s">
        <v>103</v>
      </c>
      <c r="C8" s="80">
        <v>21570</v>
      </c>
      <c r="D8" s="80"/>
      <c r="E8" s="80">
        <v>3030</v>
      </c>
      <c r="F8" s="80"/>
      <c r="G8" s="80">
        <f>Saldos!D32</f>
        <v>18540</v>
      </c>
      <c r="H8" s="118">
        <v>0.33333328247070315</v>
      </c>
      <c r="I8" s="80">
        <v>994</v>
      </c>
      <c r="J8" s="80"/>
      <c r="K8" s="80">
        <v>84</v>
      </c>
      <c r="L8" s="80"/>
      <c r="M8" s="80">
        <f>I8-K8</f>
        <v>910</v>
      </c>
      <c r="N8" s="80"/>
      <c r="O8" s="80">
        <f>G8-M8</f>
        <v>17630</v>
      </c>
      <c r="P8" s="117"/>
    </row>
    <row r="9" spans="1:16" ht="12.75">
      <c r="A9" s="7" t="s">
        <v>23</v>
      </c>
      <c r="B9" s="16" t="s">
        <v>104</v>
      </c>
      <c r="C9" s="80">
        <v>40400</v>
      </c>
      <c r="D9" s="80"/>
      <c r="E9" s="80"/>
      <c r="F9" s="80"/>
      <c r="G9" s="80">
        <f>Saldos!D29</f>
        <v>40400</v>
      </c>
      <c r="H9" s="118">
        <v>0.1</v>
      </c>
      <c r="I9" s="80">
        <v>616</v>
      </c>
      <c r="J9" s="80"/>
      <c r="K9" s="80"/>
      <c r="L9" s="80"/>
      <c r="M9" s="80">
        <f>I9-K9</f>
        <v>616</v>
      </c>
      <c r="N9" s="80"/>
      <c r="O9" s="80">
        <f>G9-M9</f>
        <v>39784</v>
      </c>
      <c r="P9" s="117"/>
    </row>
    <row r="10" spans="1:16" ht="20.25" customHeight="1" thickBot="1">
      <c r="A10" s="7" t="s">
        <v>30</v>
      </c>
      <c r="B10" s="16" t="s">
        <v>105</v>
      </c>
      <c r="C10" s="83">
        <f>SUM(C8:C9)</f>
        <v>61970</v>
      </c>
      <c r="D10" s="80"/>
      <c r="E10" s="83">
        <f>SUM(E8:E9)</f>
        <v>3030</v>
      </c>
      <c r="F10" s="80"/>
      <c r="G10" s="83">
        <f>+C10-E10</f>
        <v>58940</v>
      </c>
      <c r="H10" s="119"/>
      <c r="I10" s="83">
        <f>SUM(I8:I9)</f>
        <v>1610</v>
      </c>
      <c r="J10" s="80"/>
      <c r="K10" s="83">
        <f>SUM(K8:K9)</f>
        <v>84</v>
      </c>
      <c r="L10" s="80"/>
      <c r="M10" s="83">
        <f>SUM(M8:M9)</f>
        <v>1526</v>
      </c>
      <c r="N10" s="80"/>
      <c r="O10" s="83">
        <f>SUM(O8:O9)</f>
        <v>57414</v>
      </c>
      <c r="P10" s="117"/>
    </row>
    <row r="11" spans="1:16" ht="8.25" customHeight="1" thickTop="1">
      <c r="A11" s="7"/>
      <c r="B11" s="16"/>
      <c r="C11" s="80"/>
      <c r="D11" s="80"/>
      <c r="E11" s="80"/>
      <c r="F11" s="80"/>
      <c r="G11" s="80"/>
      <c r="H11" s="119"/>
      <c r="I11" s="119"/>
      <c r="J11" s="80"/>
      <c r="K11" s="119"/>
      <c r="L11" s="80"/>
      <c r="M11" s="80"/>
      <c r="N11" s="80"/>
      <c r="O11" s="119"/>
      <c r="P11" s="117"/>
    </row>
    <row r="12" spans="1:19" ht="32.25" customHeight="1">
      <c r="A12" s="7" t="s">
        <v>31</v>
      </c>
      <c r="B12" s="34"/>
      <c r="C12" s="34"/>
      <c r="D12" s="34"/>
      <c r="E12" s="34"/>
      <c r="F12" s="34"/>
      <c r="G12" s="115"/>
      <c r="H12" s="115"/>
      <c r="I12" s="115"/>
      <c r="J12" s="34"/>
      <c r="K12" s="19"/>
      <c r="L12" s="34"/>
      <c r="M12" s="34"/>
      <c r="N12" s="34"/>
      <c r="O12" s="19"/>
      <c r="P12" s="16"/>
      <c r="Q12" s="16"/>
      <c r="R12" s="16"/>
      <c r="S12" s="16"/>
    </row>
    <row r="13" spans="1:19" ht="12.75">
      <c r="A13" s="7" t="s">
        <v>31</v>
      </c>
      <c r="B13" s="19" t="s">
        <v>353</v>
      </c>
      <c r="C13" s="36"/>
      <c r="D13" s="36"/>
      <c r="E13" s="34"/>
      <c r="F13" s="36"/>
      <c r="G13" s="35"/>
      <c r="H13" s="35"/>
      <c r="I13" s="115"/>
      <c r="J13" s="36"/>
      <c r="K13" s="38"/>
      <c r="L13" s="36"/>
      <c r="M13" s="36"/>
      <c r="N13" s="36"/>
      <c r="O13" s="38"/>
      <c r="P13"/>
      <c r="Q13"/>
      <c r="R13"/>
      <c r="S13" s="16"/>
    </row>
    <row r="14" spans="1:19" ht="12.75">
      <c r="A14" s="7" t="s">
        <v>31</v>
      </c>
      <c r="B14" s="19" t="s">
        <v>354</v>
      </c>
      <c r="C14" s="36"/>
      <c r="D14" s="36"/>
      <c r="E14" s="34"/>
      <c r="F14" s="36"/>
      <c r="G14" s="35"/>
      <c r="H14" s="35"/>
      <c r="I14" s="35"/>
      <c r="J14" s="36"/>
      <c r="K14" s="38"/>
      <c r="L14" s="36"/>
      <c r="M14" s="36"/>
      <c r="N14" s="36"/>
      <c r="O14" s="38"/>
      <c r="P14"/>
      <c r="Q14"/>
      <c r="R14"/>
      <c r="S14" s="16"/>
    </row>
    <row r="15" spans="1:19" ht="12.75">
      <c r="A15" s="7" t="s">
        <v>31</v>
      </c>
      <c r="B15" s="19" t="s">
        <v>407</v>
      </c>
      <c r="C15" s="36"/>
      <c r="D15" s="36"/>
      <c r="E15" s="34"/>
      <c r="F15" s="36"/>
      <c r="G15" s="35"/>
      <c r="H15" s="35"/>
      <c r="I15" s="35"/>
      <c r="J15" s="36"/>
      <c r="K15" s="38"/>
      <c r="L15" s="36"/>
      <c r="M15" s="36"/>
      <c r="N15" s="36"/>
      <c r="O15" s="38"/>
      <c r="P15"/>
      <c r="Q15"/>
      <c r="R15"/>
      <c r="S15" s="16"/>
    </row>
    <row r="16" spans="1:19" ht="12.75">
      <c r="A16" s="7" t="s">
        <v>31</v>
      </c>
      <c r="B16" s="19"/>
      <c r="C16" s="36"/>
      <c r="D16" s="36"/>
      <c r="E16" s="34"/>
      <c r="F16" s="36"/>
      <c r="G16" s="35"/>
      <c r="H16" s="35"/>
      <c r="I16" s="35"/>
      <c r="J16" s="36"/>
      <c r="K16" s="38"/>
      <c r="L16" s="36"/>
      <c r="M16" s="36"/>
      <c r="N16" s="36"/>
      <c r="O16" s="38"/>
      <c r="P16"/>
      <c r="Q16"/>
      <c r="R16"/>
      <c r="S16" s="16"/>
    </row>
    <row r="17" spans="1:19" ht="12.75">
      <c r="A17" s="7" t="s">
        <v>31</v>
      </c>
      <c r="B17" s="19" t="s">
        <v>11</v>
      </c>
      <c r="C17" s="36"/>
      <c r="D17" s="36"/>
      <c r="E17" s="34"/>
      <c r="F17" s="36"/>
      <c r="G17" s="35"/>
      <c r="H17" s="35"/>
      <c r="I17" s="35"/>
      <c r="J17" s="36"/>
      <c r="K17" s="38"/>
      <c r="L17" s="36"/>
      <c r="M17" s="36"/>
      <c r="N17" s="36"/>
      <c r="O17" s="38"/>
      <c r="P17"/>
      <c r="Q17"/>
      <c r="R17"/>
      <c r="S17" s="16"/>
    </row>
    <row r="18" spans="1:19" ht="12.75">
      <c r="A18" s="7" t="s">
        <v>31</v>
      </c>
      <c r="B18" s="19" t="s">
        <v>11</v>
      </c>
      <c r="C18" s="36"/>
      <c r="D18" s="36"/>
      <c r="E18" s="34"/>
      <c r="F18" s="36"/>
      <c r="G18" s="35"/>
      <c r="H18" s="35"/>
      <c r="I18" s="35"/>
      <c r="J18" s="36"/>
      <c r="K18" s="38"/>
      <c r="L18" s="36"/>
      <c r="M18" s="36"/>
      <c r="N18" s="36"/>
      <c r="O18" s="38"/>
      <c r="P18"/>
      <c r="Q18"/>
      <c r="R18"/>
      <c r="S18" s="16"/>
    </row>
    <row r="19" spans="1:19" ht="12.75">
      <c r="A19" s="7" t="s">
        <v>31</v>
      </c>
      <c r="B19" s="19" t="s">
        <v>11</v>
      </c>
      <c r="C19" s="36"/>
      <c r="D19" s="36"/>
      <c r="E19" s="34"/>
      <c r="F19" s="36"/>
      <c r="G19" s="35"/>
      <c r="H19" s="35"/>
      <c r="I19" s="35"/>
      <c r="J19" s="36"/>
      <c r="K19" s="38"/>
      <c r="L19" s="36"/>
      <c r="M19" s="36"/>
      <c r="N19" s="36"/>
      <c r="O19" s="38"/>
      <c r="P19"/>
      <c r="Q19"/>
      <c r="R19"/>
      <c r="S19" s="16"/>
    </row>
    <row r="20" spans="1:19" ht="12.75">
      <c r="A20" s="7" t="s">
        <v>31</v>
      </c>
      <c r="B20" s="19" t="s">
        <v>11</v>
      </c>
      <c r="C20" s="36"/>
      <c r="D20" s="36"/>
      <c r="E20" s="34"/>
      <c r="F20" s="36"/>
      <c r="G20" s="35"/>
      <c r="H20" s="35"/>
      <c r="I20" s="35"/>
      <c r="J20" s="36"/>
      <c r="K20" s="38"/>
      <c r="L20" s="36"/>
      <c r="M20" s="36"/>
      <c r="N20" s="36"/>
      <c r="O20" s="38"/>
      <c r="P20"/>
      <c r="Q20"/>
      <c r="R20"/>
      <c r="S20" s="16"/>
    </row>
    <row r="21" spans="1:19" ht="12.75">
      <c r="A21" s="7" t="s">
        <v>31</v>
      </c>
      <c r="B21" s="19" t="s">
        <v>352</v>
      </c>
      <c r="C21" s="36"/>
      <c r="D21" s="36"/>
      <c r="E21" s="34"/>
      <c r="F21" s="36"/>
      <c r="G21" s="35"/>
      <c r="H21" s="35"/>
      <c r="I21" s="35"/>
      <c r="J21" s="36"/>
      <c r="K21" s="38"/>
      <c r="L21" s="36"/>
      <c r="M21" s="36"/>
      <c r="N21" s="36"/>
      <c r="O21" s="38"/>
      <c r="P21"/>
      <c r="Q21"/>
      <c r="R21"/>
      <c r="S21" s="16"/>
    </row>
    <row r="22" spans="1:19" ht="12.75">
      <c r="A22" s="7" t="s">
        <v>31</v>
      </c>
      <c r="B22" s="19" t="s">
        <v>355</v>
      </c>
      <c r="C22" s="34"/>
      <c r="D22" s="34"/>
      <c r="E22" s="34"/>
      <c r="F22" s="34"/>
      <c r="G22" s="35"/>
      <c r="H22" s="35"/>
      <c r="I22" s="35"/>
      <c r="J22" s="34"/>
      <c r="K22" s="19"/>
      <c r="L22" s="34"/>
      <c r="M22" s="34"/>
      <c r="N22" s="34"/>
      <c r="O22" s="19"/>
      <c r="P22" s="16"/>
      <c r="Q22" s="16"/>
      <c r="R22" s="16"/>
      <c r="S22" s="16"/>
    </row>
    <row r="23" ht="12.75">
      <c r="B23" s="19"/>
    </row>
  </sheetData>
  <sheetProtection/>
  <printOptions/>
  <pageMargins left="1.81" right="0.75" top="1.86" bottom="1" header="0.511811024" footer="0.511811024"/>
  <pageSetup horizontalDpi="300" verticalDpi="300" orientation="landscape" r:id="rId1"/>
</worksheet>
</file>

<file path=xl/worksheets/sheet11.xml><?xml version="1.0" encoding="utf-8"?>
<worksheet xmlns="http://schemas.openxmlformats.org/spreadsheetml/2006/main" xmlns:r="http://schemas.openxmlformats.org/officeDocument/2006/relationships">
  <sheetPr transitionEvaluation="1"/>
  <dimension ref="A1:M21"/>
  <sheetViews>
    <sheetView showGridLines="0" zoomScalePageLayoutView="0" workbookViewId="0" topLeftCell="B16">
      <selection activeCell="P11" sqref="P11"/>
    </sheetView>
  </sheetViews>
  <sheetFormatPr defaultColWidth="11.421875" defaultRowHeight="12.75"/>
  <cols>
    <col min="1" max="1" width="3.00390625" style="10" hidden="1" customWidth="1"/>
    <col min="2" max="2" width="30.421875" style="10" customWidth="1"/>
    <col min="3" max="3" width="9.28125" style="10" customWidth="1"/>
    <col min="4" max="4" width="0.71875" style="10" customWidth="1"/>
    <col min="5" max="7" width="9.28125" style="10" customWidth="1"/>
    <col min="8" max="8" width="0.71875" style="10" customWidth="1"/>
    <col min="9" max="9" width="9.28125" style="10" customWidth="1"/>
    <col min="10" max="10" width="0.71875" style="10" customWidth="1"/>
    <col min="11" max="13" width="9.28125" style="10" customWidth="1"/>
    <col min="14" max="16384" width="11.421875" style="10" customWidth="1"/>
  </cols>
  <sheetData>
    <row r="1" spans="1:13" ht="22.5">
      <c r="A1" s="9" t="s">
        <v>15</v>
      </c>
      <c r="B1" s="39" t="s">
        <v>368</v>
      </c>
      <c r="C1" s="19"/>
      <c r="D1" s="19"/>
      <c r="E1" s="19"/>
      <c r="F1" s="19"/>
      <c r="G1" s="19"/>
      <c r="H1" s="19"/>
      <c r="I1" s="19"/>
      <c r="J1" s="19"/>
      <c r="K1" s="19"/>
      <c r="L1" s="16"/>
      <c r="M1" s="16"/>
    </row>
    <row r="2" spans="1:13" ht="20.25" customHeight="1">
      <c r="A2" s="9" t="s">
        <v>15</v>
      </c>
      <c r="B2" s="98" t="s">
        <v>433</v>
      </c>
      <c r="C2" s="19"/>
      <c r="D2" s="19"/>
      <c r="E2" s="19"/>
      <c r="F2" s="19"/>
      <c r="G2" s="19"/>
      <c r="H2" s="19"/>
      <c r="I2" s="19"/>
      <c r="J2" s="19"/>
      <c r="K2" s="19"/>
      <c r="L2"/>
      <c r="M2" s="16"/>
    </row>
    <row r="3" spans="1:13" ht="12.75">
      <c r="A3" s="9" t="s">
        <v>15</v>
      </c>
      <c r="B3" s="19" t="s">
        <v>398</v>
      </c>
      <c r="C3" s="38"/>
      <c r="D3" s="38"/>
      <c r="E3" s="38"/>
      <c r="F3" s="38"/>
      <c r="G3" s="38"/>
      <c r="H3" s="38"/>
      <c r="I3" s="38"/>
      <c r="J3" s="38"/>
      <c r="K3" s="38"/>
      <c r="L3" s="16"/>
      <c r="M3" s="16"/>
    </row>
    <row r="4" spans="2:11" ht="12.75">
      <c r="B4" s="19" t="s">
        <v>16</v>
      </c>
      <c r="C4" s="19"/>
      <c r="D4" s="19"/>
      <c r="E4" s="19"/>
      <c r="F4" s="19"/>
      <c r="G4" s="19"/>
      <c r="H4" s="19"/>
      <c r="I4" s="19"/>
      <c r="J4" s="19"/>
      <c r="K4" s="19"/>
    </row>
    <row r="5" spans="2:11" ht="12.75">
      <c r="B5" s="19"/>
      <c r="C5" s="19"/>
      <c r="D5" s="19"/>
      <c r="E5" s="19"/>
      <c r="F5" s="19"/>
      <c r="G5" s="19"/>
      <c r="H5" s="19"/>
      <c r="I5" s="19"/>
      <c r="J5" s="19"/>
      <c r="K5" s="19"/>
    </row>
    <row r="6" spans="1:11" ht="23.25" customHeight="1">
      <c r="A6" s="9" t="s">
        <v>17</v>
      </c>
      <c r="B6" s="92" t="s">
        <v>96</v>
      </c>
      <c r="C6" s="40" t="s">
        <v>97</v>
      </c>
      <c r="D6" s="40"/>
      <c r="E6" s="40"/>
      <c r="F6" s="121" t="s">
        <v>435</v>
      </c>
      <c r="G6" s="40"/>
      <c r="H6" s="40"/>
      <c r="I6" s="40"/>
      <c r="J6" s="40"/>
      <c r="K6" s="135" t="s">
        <v>436</v>
      </c>
    </row>
    <row r="7" spans="1:11" ht="23.25" customHeight="1">
      <c r="A7" s="9" t="s">
        <v>20</v>
      </c>
      <c r="B7" s="116"/>
      <c r="C7" s="116" t="s">
        <v>98</v>
      </c>
      <c r="D7" s="116"/>
      <c r="E7" s="116" t="s">
        <v>100</v>
      </c>
      <c r="F7" s="116" t="s">
        <v>101</v>
      </c>
      <c r="G7" s="116" t="s">
        <v>102</v>
      </c>
      <c r="H7" s="116"/>
      <c r="I7" s="116" t="s">
        <v>100</v>
      </c>
      <c r="J7" s="116"/>
      <c r="K7" s="136"/>
    </row>
    <row r="8" spans="1:11" ht="18" customHeight="1" thickBot="1">
      <c r="A8" s="9" t="s">
        <v>23</v>
      </c>
      <c r="B8" s="16" t="s">
        <v>106</v>
      </c>
      <c r="C8" s="89">
        <v>8080</v>
      </c>
      <c r="D8" s="80"/>
      <c r="E8" s="89">
        <f>Saldos!D36</f>
        <v>8080</v>
      </c>
      <c r="F8" s="118">
        <v>0.33333328247070315</v>
      </c>
      <c r="G8" s="89">
        <v>448</v>
      </c>
      <c r="H8" s="80"/>
      <c r="I8" s="89">
        <f>-Saldos!D37</f>
        <v>448</v>
      </c>
      <c r="J8" s="80"/>
      <c r="K8" s="89">
        <f>E8-I8</f>
        <v>7632</v>
      </c>
    </row>
    <row r="9" spans="2:11" ht="10.5" customHeight="1" thickTop="1">
      <c r="B9" s="120"/>
      <c r="C9" s="120"/>
      <c r="D9" s="120"/>
      <c r="E9" s="120"/>
      <c r="F9" s="120"/>
      <c r="G9" s="120"/>
      <c r="H9" s="120"/>
      <c r="I9" s="120"/>
      <c r="J9" s="120"/>
      <c r="K9" s="120"/>
    </row>
    <row r="10" spans="1:13" ht="22.5" customHeight="1">
      <c r="A10" s="9" t="s">
        <v>31</v>
      </c>
      <c r="B10" s="34"/>
      <c r="C10" s="34"/>
      <c r="D10" s="34"/>
      <c r="E10" s="34"/>
      <c r="F10" s="35"/>
      <c r="G10" s="35"/>
      <c r="H10" s="35"/>
      <c r="I10" s="35"/>
      <c r="J10" s="35"/>
      <c r="K10" s="19"/>
      <c r="L10" s="16"/>
      <c r="M10" s="16"/>
    </row>
    <row r="11" spans="1:13" ht="12.75">
      <c r="A11" s="9" t="s">
        <v>31</v>
      </c>
      <c r="B11" s="19" t="s">
        <v>353</v>
      </c>
      <c r="C11" s="36"/>
      <c r="D11" s="36"/>
      <c r="E11" s="34"/>
      <c r="F11" s="35"/>
      <c r="G11" s="35"/>
      <c r="H11" s="35"/>
      <c r="I11" s="35"/>
      <c r="J11" s="35"/>
      <c r="K11" s="38"/>
      <c r="L11"/>
      <c r="M11" s="16"/>
    </row>
    <row r="12" spans="1:13" ht="12.75">
      <c r="A12" s="9" t="s">
        <v>31</v>
      </c>
      <c r="B12" s="19" t="s">
        <v>354</v>
      </c>
      <c r="C12" s="36"/>
      <c r="D12" s="36"/>
      <c r="E12" s="34"/>
      <c r="F12" s="35"/>
      <c r="G12" s="35"/>
      <c r="H12" s="35"/>
      <c r="I12" s="35"/>
      <c r="J12" s="35"/>
      <c r="K12" s="38"/>
      <c r="L12"/>
      <c r="M12" s="16"/>
    </row>
    <row r="13" spans="1:13" ht="12.75">
      <c r="A13" s="9" t="s">
        <v>31</v>
      </c>
      <c r="B13" s="19" t="s">
        <v>407</v>
      </c>
      <c r="C13" s="36"/>
      <c r="D13" s="36"/>
      <c r="E13" s="34"/>
      <c r="F13" s="35"/>
      <c r="G13" s="35"/>
      <c r="H13" s="35"/>
      <c r="I13" s="35"/>
      <c r="J13" s="35"/>
      <c r="K13" s="38"/>
      <c r="L13"/>
      <c r="M13" s="16"/>
    </row>
    <row r="14" spans="1:13" ht="12.75">
      <c r="A14" s="9" t="s">
        <v>31</v>
      </c>
      <c r="B14" s="19"/>
      <c r="C14" s="36"/>
      <c r="D14" s="36"/>
      <c r="E14" s="34"/>
      <c r="F14" s="35"/>
      <c r="G14" s="35"/>
      <c r="H14" s="35"/>
      <c r="I14" s="35"/>
      <c r="J14" s="35"/>
      <c r="K14" s="38"/>
      <c r="L14"/>
      <c r="M14" s="16"/>
    </row>
    <row r="15" spans="1:13" ht="12.75">
      <c r="A15" s="9" t="s">
        <v>31</v>
      </c>
      <c r="B15" s="19" t="s">
        <v>11</v>
      </c>
      <c r="C15" s="36"/>
      <c r="D15" s="36"/>
      <c r="E15" s="34"/>
      <c r="F15" s="35"/>
      <c r="G15" s="35"/>
      <c r="H15" s="35"/>
      <c r="I15" s="35"/>
      <c r="J15" s="35"/>
      <c r="K15" s="38"/>
      <c r="L15"/>
      <c r="M15" s="16"/>
    </row>
    <row r="16" spans="1:13" ht="12.75">
      <c r="A16" s="9" t="s">
        <v>31</v>
      </c>
      <c r="B16" s="19" t="s">
        <v>11</v>
      </c>
      <c r="C16" s="36"/>
      <c r="D16" s="36"/>
      <c r="E16" s="34"/>
      <c r="F16" s="35"/>
      <c r="G16" s="35"/>
      <c r="H16" s="35"/>
      <c r="I16" s="35"/>
      <c r="J16" s="35"/>
      <c r="K16" s="38"/>
      <c r="L16"/>
      <c r="M16" s="16"/>
    </row>
    <row r="17" spans="1:13" ht="12.75">
      <c r="A17" s="9" t="s">
        <v>31</v>
      </c>
      <c r="B17" s="19" t="s">
        <v>11</v>
      </c>
      <c r="C17" s="36"/>
      <c r="D17" s="36"/>
      <c r="E17" s="34"/>
      <c r="F17" s="35"/>
      <c r="G17" s="35"/>
      <c r="H17" s="35"/>
      <c r="I17" s="35"/>
      <c r="J17" s="35"/>
      <c r="K17" s="38"/>
      <c r="L17"/>
      <c r="M17" s="16"/>
    </row>
    <row r="18" spans="1:13" ht="12.75">
      <c r="A18" s="9" t="s">
        <v>31</v>
      </c>
      <c r="B18" s="19" t="s">
        <v>11</v>
      </c>
      <c r="C18" s="36"/>
      <c r="D18" s="36"/>
      <c r="E18" s="34"/>
      <c r="F18" s="35"/>
      <c r="G18" s="35"/>
      <c r="H18" s="35"/>
      <c r="I18" s="35"/>
      <c r="J18" s="35"/>
      <c r="K18" s="38"/>
      <c r="L18"/>
      <c r="M18" s="16"/>
    </row>
    <row r="19" spans="1:13" ht="12.75">
      <c r="A19" s="9" t="s">
        <v>31</v>
      </c>
      <c r="B19" s="19" t="s">
        <v>352</v>
      </c>
      <c r="C19" s="36"/>
      <c r="D19" s="36"/>
      <c r="E19" s="34"/>
      <c r="F19" s="35"/>
      <c r="G19" s="35"/>
      <c r="H19" s="35"/>
      <c r="I19" s="35"/>
      <c r="J19" s="35"/>
      <c r="K19" s="38"/>
      <c r="L19"/>
      <c r="M19" s="16"/>
    </row>
    <row r="20" spans="1:13" ht="12.75">
      <c r="A20" s="9" t="s">
        <v>31</v>
      </c>
      <c r="B20" s="19" t="s">
        <v>355</v>
      </c>
      <c r="C20" s="34"/>
      <c r="D20" s="34"/>
      <c r="E20" s="34"/>
      <c r="F20" s="35"/>
      <c r="G20" s="35"/>
      <c r="H20" s="35"/>
      <c r="I20" s="35"/>
      <c r="J20" s="35"/>
      <c r="K20" s="19"/>
      <c r="L20" s="16"/>
      <c r="M20" s="16"/>
    </row>
    <row r="21" ht="12.75">
      <c r="B21" s="19"/>
    </row>
  </sheetData>
  <sheetProtection/>
  <mergeCells count="1">
    <mergeCell ref="K6:K7"/>
  </mergeCells>
  <printOptions/>
  <pageMargins left="1.32" right="0.47" top="2.99" bottom="1" header="0.511811024" footer="0.511811024"/>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ransitionEvaluation="1"/>
  <dimension ref="A1:N26"/>
  <sheetViews>
    <sheetView showGridLines="0" zoomScalePageLayoutView="0" workbookViewId="0" topLeftCell="B1">
      <selection activeCell="J12" sqref="J12"/>
    </sheetView>
  </sheetViews>
  <sheetFormatPr defaultColWidth="11.421875" defaultRowHeight="12.75"/>
  <cols>
    <col min="1" max="1" width="3.00390625" style="12" hidden="1" customWidth="1"/>
    <col min="2" max="2" width="31.7109375" style="12" customWidth="1"/>
    <col min="3" max="3" width="14.7109375" style="12" customWidth="1"/>
    <col min="4" max="4" width="0.71875" style="12" customWidth="1"/>
    <col min="5" max="5" width="14.7109375" style="12" customWidth="1"/>
    <col min="6" max="6" width="0.71875" style="12" customWidth="1"/>
    <col min="7" max="7" width="14.7109375" style="12" customWidth="1"/>
    <col min="8" max="9" width="9.28125" style="12" customWidth="1"/>
    <col min="10" max="13" width="23.57421875" style="12" customWidth="1"/>
    <col min="14" max="14" width="22.421875" style="12" customWidth="1"/>
    <col min="15" max="16384" width="11.421875" style="12" customWidth="1"/>
  </cols>
  <sheetData>
    <row r="1" spans="1:14" ht="22.5">
      <c r="A1" s="11" t="s">
        <v>15</v>
      </c>
      <c r="B1" s="20" t="s">
        <v>368</v>
      </c>
      <c r="C1" s="19"/>
      <c r="D1" s="19"/>
      <c r="E1" s="19"/>
      <c r="F1" s="19"/>
      <c r="G1" s="19"/>
      <c r="H1" s="16"/>
      <c r="I1" s="16"/>
      <c r="J1" s="16"/>
      <c r="K1" s="16"/>
      <c r="L1" s="16"/>
      <c r="M1" s="16"/>
      <c r="N1" s="16"/>
    </row>
    <row r="2" spans="1:14" ht="20.25" customHeight="1">
      <c r="A2" s="11" t="s">
        <v>15</v>
      </c>
      <c r="B2" s="98" t="s">
        <v>433</v>
      </c>
      <c r="C2" s="38"/>
      <c r="D2" s="38"/>
      <c r="E2" s="38"/>
      <c r="F2" s="38"/>
      <c r="G2" s="38"/>
      <c r="H2"/>
      <c r="I2"/>
      <c r="J2"/>
      <c r="K2"/>
      <c r="L2"/>
      <c r="M2"/>
      <c r="N2" s="16"/>
    </row>
    <row r="3" spans="1:14" ht="12.75">
      <c r="A3" s="11"/>
      <c r="B3" s="137" t="s">
        <v>399</v>
      </c>
      <c r="C3" s="138"/>
      <c r="D3" s="138"/>
      <c r="E3" s="138"/>
      <c r="F3" s="138"/>
      <c r="G3" s="138"/>
      <c r="H3"/>
      <c r="I3"/>
      <c r="J3"/>
      <c r="K3"/>
      <c r="L3"/>
      <c r="M3"/>
      <c r="N3" s="16"/>
    </row>
    <row r="4" spans="1:14" ht="12.75">
      <c r="A4" s="11" t="s">
        <v>15</v>
      </c>
      <c r="B4" s="137" t="s">
        <v>356</v>
      </c>
      <c r="C4" s="137"/>
      <c r="D4" s="137"/>
      <c r="E4" s="137"/>
      <c r="F4" s="137"/>
      <c r="G4" s="137"/>
      <c r="H4" s="16"/>
      <c r="I4" s="16"/>
      <c r="J4" s="16"/>
      <c r="K4" s="16"/>
      <c r="L4" s="16"/>
      <c r="M4" s="16"/>
      <c r="N4" s="16"/>
    </row>
    <row r="6" spans="1:8" ht="30" customHeight="1">
      <c r="A6" s="11" t="s">
        <v>17</v>
      </c>
      <c r="B6" s="116" t="s">
        <v>107</v>
      </c>
      <c r="C6" s="101" t="s">
        <v>109</v>
      </c>
      <c r="D6" s="101"/>
      <c r="E6" s="101" t="s">
        <v>108</v>
      </c>
      <c r="F6" s="101"/>
      <c r="G6" s="116" t="s">
        <v>46</v>
      </c>
      <c r="H6" s="122"/>
    </row>
    <row r="7" spans="1:8" ht="20.25" customHeight="1">
      <c r="A7" s="11" t="s">
        <v>23</v>
      </c>
      <c r="B7" s="16" t="s">
        <v>110</v>
      </c>
      <c r="C7" s="80"/>
      <c r="D7" s="80"/>
      <c r="E7" s="80">
        <f>Saldos!D85</f>
        <v>10050</v>
      </c>
      <c r="F7" s="80"/>
      <c r="G7" s="80">
        <f>SUM(C7:E7)</f>
        <v>10050</v>
      </c>
      <c r="H7" s="122"/>
    </row>
    <row r="8" spans="1:8" ht="12.75">
      <c r="A8" s="11" t="s">
        <v>23</v>
      </c>
      <c r="B8" s="16" t="s">
        <v>111</v>
      </c>
      <c r="C8" s="80">
        <f>Saldos!E73</f>
        <v>26774</v>
      </c>
      <c r="D8" s="80"/>
      <c r="E8" s="80">
        <f>Saldos!E83</f>
        <v>17418</v>
      </c>
      <c r="F8" s="80"/>
      <c r="G8" s="80">
        <f>SUM(C8:E8)</f>
        <v>44192</v>
      </c>
      <c r="H8" s="122"/>
    </row>
    <row r="9" spans="1:8" ht="12.75">
      <c r="A9" s="11" t="s">
        <v>23</v>
      </c>
      <c r="B9" s="16" t="s">
        <v>112</v>
      </c>
      <c r="C9" s="80">
        <f>Saldos!D75</f>
        <v>2680</v>
      </c>
      <c r="D9" s="80"/>
      <c r="E9" s="80">
        <f>Saldos!D84</f>
        <v>1740</v>
      </c>
      <c r="F9" s="80"/>
      <c r="G9" s="80">
        <f>SUM(C9:E9)</f>
        <v>4420</v>
      </c>
      <c r="H9" s="122"/>
    </row>
    <row r="10" spans="1:8" ht="12.75">
      <c r="A10" s="11" t="s">
        <v>23</v>
      </c>
      <c r="B10" s="16" t="s">
        <v>113</v>
      </c>
      <c r="C10" s="80">
        <f>Saldos!D77</f>
        <v>366</v>
      </c>
      <c r="D10" s="80"/>
      <c r="E10" s="80">
        <f>Saldos!D87</f>
        <v>1692</v>
      </c>
      <c r="F10" s="80"/>
      <c r="G10" s="80">
        <f>SUM(C10:E10)</f>
        <v>2058</v>
      </c>
      <c r="H10" s="122"/>
    </row>
    <row r="11" spans="1:8" ht="12.75">
      <c r="A11" s="11" t="s">
        <v>23</v>
      </c>
      <c r="B11" s="16" t="s">
        <v>114</v>
      </c>
      <c r="C11" s="80">
        <f>Saldos!E80</f>
        <v>8050</v>
      </c>
      <c r="D11" s="80"/>
      <c r="E11" s="80">
        <f>Saldos!E90</f>
        <v>6610</v>
      </c>
      <c r="F11" s="80"/>
      <c r="G11" s="80">
        <f>SUM(C11:E11)</f>
        <v>14660</v>
      </c>
      <c r="H11" s="122"/>
    </row>
    <row r="12" spans="1:8" ht="18" customHeight="1" thickBot="1">
      <c r="A12" s="11" t="s">
        <v>30</v>
      </c>
      <c r="B12" s="16" t="s">
        <v>105</v>
      </c>
      <c r="C12" s="83">
        <f>SUM(C7:C11)</f>
        <v>37870</v>
      </c>
      <c r="D12" s="80"/>
      <c r="E12" s="83">
        <f>SUM(E7:E11)</f>
        <v>37510</v>
      </c>
      <c r="F12" s="80"/>
      <c r="G12" s="83">
        <f>SUM(G7:G11)</f>
        <v>75380</v>
      </c>
      <c r="H12" s="122"/>
    </row>
    <row r="13" spans="2:8" ht="8.25" customHeight="1" thickTop="1">
      <c r="B13" s="122"/>
      <c r="C13" s="123"/>
      <c r="D13" s="123"/>
      <c r="E13" s="123"/>
      <c r="F13" s="123"/>
      <c r="G13" s="123"/>
      <c r="H13" s="122"/>
    </row>
    <row r="14" spans="1:14" ht="12.75">
      <c r="A14" s="11" t="s">
        <v>31</v>
      </c>
      <c r="B14" s="3"/>
      <c r="C14" s="3"/>
      <c r="D14" s="3"/>
      <c r="E14"/>
      <c r="F14"/>
      <c r="G14"/>
      <c r="H14"/>
      <c r="I14"/>
      <c r="J14"/>
      <c r="K14"/>
      <c r="L14"/>
      <c r="M14"/>
      <c r="N14" s="16"/>
    </row>
    <row r="15" spans="1:14" ht="12.75">
      <c r="A15" s="11" t="s">
        <v>31</v>
      </c>
      <c r="B15" s="19" t="s">
        <v>353</v>
      </c>
      <c r="C15" s="19"/>
      <c r="D15" s="19"/>
      <c r="E15" s="38"/>
      <c r="F15" s="38"/>
      <c r="G15" s="38"/>
      <c r="H15"/>
      <c r="I15"/>
      <c r="J15"/>
      <c r="K15"/>
      <c r="L15"/>
      <c r="M15"/>
      <c r="N15" s="16"/>
    </row>
    <row r="16" spans="1:14" ht="12.75">
      <c r="A16" s="11" t="s">
        <v>31</v>
      </c>
      <c r="B16" s="19" t="s">
        <v>354</v>
      </c>
      <c r="C16" s="19"/>
      <c r="D16" s="19"/>
      <c r="E16" s="38"/>
      <c r="F16" s="38"/>
      <c r="G16" s="38"/>
      <c r="H16"/>
      <c r="I16"/>
      <c r="J16"/>
      <c r="K16"/>
      <c r="L16"/>
      <c r="M16"/>
      <c r="N16" s="16"/>
    </row>
    <row r="17" spans="1:14" ht="12.75">
      <c r="A17" s="11" t="s">
        <v>31</v>
      </c>
      <c r="B17" s="19" t="s">
        <v>407</v>
      </c>
      <c r="C17" s="19"/>
      <c r="D17" s="19"/>
      <c r="E17" s="38"/>
      <c r="F17" s="38"/>
      <c r="G17" s="38"/>
      <c r="H17"/>
      <c r="I17"/>
      <c r="J17"/>
      <c r="K17"/>
      <c r="L17"/>
      <c r="M17"/>
      <c r="N17" s="16"/>
    </row>
    <row r="18" spans="1:14" ht="12.75">
      <c r="A18" s="11" t="s">
        <v>31</v>
      </c>
      <c r="B18" s="19"/>
      <c r="C18" s="19"/>
      <c r="D18" s="19"/>
      <c r="E18" s="38"/>
      <c r="F18" s="38"/>
      <c r="G18" s="38"/>
      <c r="H18"/>
      <c r="I18"/>
      <c r="J18"/>
      <c r="K18"/>
      <c r="L18"/>
      <c r="M18"/>
      <c r="N18" s="16"/>
    </row>
    <row r="19" spans="1:14" ht="12.75">
      <c r="A19" s="11" t="s">
        <v>31</v>
      </c>
      <c r="B19" s="19" t="s">
        <v>11</v>
      </c>
      <c r="C19" s="19"/>
      <c r="D19" s="19"/>
      <c r="E19" s="38"/>
      <c r="F19" s="38"/>
      <c r="G19" s="38"/>
      <c r="H19"/>
      <c r="I19"/>
      <c r="J19"/>
      <c r="K19"/>
      <c r="L19"/>
      <c r="M19"/>
      <c r="N19" s="16"/>
    </row>
    <row r="20" spans="1:14" ht="12.75">
      <c r="A20" s="11" t="s">
        <v>31</v>
      </c>
      <c r="B20" s="19" t="s">
        <v>11</v>
      </c>
      <c r="C20" s="19"/>
      <c r="D20" s="19"/>
      <c r="E20" s="38"/>
      <c r="F20" s="38"/>
      <c r="G20" s="38"/>
      <c r="H20"/>
      <c r="I20"/>
      <c r="J20"/>
      <c r="K20"/>
      <c r="L20"/>
      <c r="M20"/>
      <c r="N20" s="16"/>
    </row>
    <row r="21" spans="1:14" ht="12.75">
      <c r="A21" s="11" t="s">
        <v>31</v>
      </c>
      <c r="B21" s="19" t="s">
        <v>11</v>
      </c>
      <c r="C21" s="19"/>
      <c r="D21" s="19"/>
      <c r="E21" s="38"/>
      <c r="F21" s="38"/>
      <c r="G21" s="38"/>
      <c r="H21"/>
      <c r="I21"/>
      <c r="J21"/>
      <c r="K21"/>
      <c r="L21"/>
      <c r="M21"/>
      <c r="N21" s="16"/>
    </row>
    <row r="22" spans="1:14" ht="12.75">
      <c r="A22" s="11" t="s">
        <v>31</v>
      </c>
      <c r="B22" s="19" t="s">
        <v>11</v>
      </c>
      <c r="C22" s="19"/>
      <c r="D22" s="19"/>
      <c r="E22" s="38"/>
      <c r="F22" s="38"/>
      <c r="G22" s="38"/>
      <c r="H22"/>
      <c r="I22"/>
      <c r="J22"/>
      <c r="K22"/>
      <c r="L22"/>
      <c r="M22"/>
      <c r="N22" s="16"/>
    </row>
    <row r="23" spans="1:14" ht="12.75">
      <c r="A23" s="11" t="s">
        <v>31</v>
      </c>
      <c r="B23" s="19" t="s">
        <v>352</v>
      </c>
      <c r="C23" s="19"/>
      <c r="D23" s="19"/>
      <c r="E23" s="19"/>
      <c r="F23" s="19"/>
      <c r="G23" s="19"/>
      <c r="H23" s="16"/>
      <c r="I23" s="16"/>
      <c r="J23" s="16"/>
      <c r="K23" s="16"/>
      <c r="L23" s="16"/>
      <c r="M23" s="16"/>
      <c r="N23" s="16"/>
    </row>
    <row r="24" spans="2:7" ht="12.75">
      <c r="B24" s="19" t="s">
        <v>355</v>
      </c>
      <c r="C24" s="19"/>
      <c r="D24" s="19"/>
      <c r="E24" s="43"/>
      <c r="F24" s="43"/>
      <c r="G24" s="43"/>
    </row>
    <row r="25" spans="2:7" ht="12.75">
      <c r="B25" s="19"/>
      <c r="C25" s="19"/>
      <c r="D25" s="19"/>
      <c r="E25" s="43"/>
      <c r="F25" s="43"/>
      <c r="G25" s="43"/>
    </row>
    <row r="26" spans="2:7" ht="12">
      <c r="B26" s="43"/>
      <c r="C26" s="43"/>
      <c r="D26" s="43"/>
      <c r="E26" s="43"/>
      <c r="F26" s="43"/>
      <c r="G26" s="43"/>
    </row>
  </sheetData>
  <sheetProtection/>
  <mergeCells count="2">
    <mergeCell ref="B3:G3"/>
    <mergeCell ref="B4:G4"/>
  </mergeCells>
  <printOptions/>
  <pageMargins left="1.76" right="0.75" top="2.78" bottom="1" header="0.511811024" footer="0.511811024"/>
  <pageSetup horizontalDpi="300" verticalDpi="300" orientation="portrait" r:id="rId1"/>
</worksheet>
</file>

<file path=xl/worksheets/sheet13.xml><?xml version="1.0" encoding="utf-8"?>
<worksheet xmlns="http://schemas.openxmlformats.org/spreadsheetml/2006/main" xmlns:r="http://schemas.openxmlformats.org/officeDocument/2006/relationships">
  <sheetPr transitionEvaluation="1"/>
  <dimension ref="A1:E22"/>
  <sheetViews>
    <sheetView showGridLines="0" zoomScalePageLayoutView="0" workbookViewId="0" topLeftCell="B1">
      <selection activeCell="F8" sqref="F8"/>
    </sheetView>
  </sheetViews>
  <sheetFormatPr defaultColWidth="11.421875" defaultRowHeight="12.75"/>
  <cols>
    <col min="1" max="1" width="3.00390625" style="14" hidden="1" customWidth="1"/>
    <col min="2" max="2" width="15.140625" style="14" customWidth="1"/>
    <col min="3" max="3" width="45.421875" style="14" customWidth="1"/>
    <col min="4" max="16384" width="11.421875" style="14" customWidth="1"/>
  </cols>
  <sheetData>
    <row r="1" spans="1:5" ht="22.5">
      <c r="A1" s="13" t="s">
        <v>15</v>
      </c>
      <c r="B1" s="20" t="s">
        <v>368</v>
      </c>
      <c r="C1" s="19"/>
      <c r="D1" s="44"/>
      <c r="E1" s="44"/>
    </row>
    <row r="2" spans="1:5" ht="20.25" customHeight="1">
      <c r="A2" s="13" t="s">
        <v>15</v>
      </c>
      <c r="B2" s="98" t="s">
        <v>433</v>
      </c>
      <c r="C2" s="19"/>
      <c r="D2" s="19"/>
      <c r="E2" s="44"/>
    </row>
    <row r="3" spans="1:5" ht="12.75">
      <c r="A3" s="13" t="s">
        <v>15</v>
      </c>
      <c r="B3" s="19" t="s">
        <v>400</v>
      </c>
      <c r="C3" s="19"/>
      <c r="D3" s="44"/>
      <c r="E3" s="44"/>
    </row>
    <row r="4" spans="1:5" ht="12.75">
      <c r="A4" s="13" t="s">
        <v>15</v>
      </c>
      <c r="B4" s="19" t="s">
        <v>356</v>
      </c>
      <c r="C4" s="19"/>
      <c r="D4" s="44"/>
      <c r="E4" s="44"/>
    </row>
    <row r="6" spans="1:4" ht="24.75" customHeight="1">
      <c r="A6" s="13" t="s">
        <v>23</v>
      </c>
      <c r="B6" s="13"/>
      <c r="C6" s="16" t="s">
        <v>54</v>
      </c>
      <c r="D6" s="80">
        <f>D8-D7</f>
        <v>148702</v>
      </c>
    </row>
    <row r="7" spans="1:4" ht="12.75">
      <c r="A7" s="13" t="s">
        <v>23</v>
      </c>
      <c r="B7" s="13"/>
      <c r="C7" s="16" t="s">
        <v>115</v>
      </c>
      <c r="D7" s="82">
        <f>Resultados!B13</f>
        <v>424</v>
      </c>
    </row>
    <row r="8" spans="1:4" ht="18" customHeight="1">
      <c r="A8" s="13" t="s">
        <v>23</v>
      </c>
      <c r="B8" s="13"/>
      <c r="C8" s="16" t="s">
        <v>116</v>
      </c>
      <c r="D8" s="80">
        <f>D10+D9</f>
        <v>149126</v>
      </c>
    </row>
    <row r="9" spans="1:4" ht="12.75">
      <c r="A9" s="13" t="s">
        <v>23</v>
      </c>
      <c r="B9" s="13"/>
      <c r="C9" s="16" t="s">
        <v>117</v>
      </c>
      <c r="D9" s="80">
        <f>Situación!C10</f>
        <v>50356</v>
      </c>
    </row>
    <row r="10" spans="1:4" ht="18" customHeight="1" thickBot="1">
      <c r="A10" s="13" t="s">
        <v>23</v>
      </c>
      <c r="B10" s="13"/>
      <c r="C10" s="16" t="s">
        <v>118</v>
      </c>
      <c r="D10" s="83">
        <f>-Resultados!B6</f>
        <v>98770</v>
      </c>
    </row>
    <row r="11" ht="12" thickTop="1"/>
    <row r="12" spans="1:5" ht="21.75" customHeight="1">
      <c r="A12" s="13" t="s">
        <v>31</v>
      </c>
      <c r="B12" s="19" t="s">
        <v>353</v>
      </c>
      <c r="C12" s="19"/>
      <c r="D12" s="44"/>
      <c r="E12" s="44"/>
    </row>
    <row r="13" spans="1:5" ht="12.75">
      <c r="A13" s="13" t="s">
        <v>31</v>
      </c>
      <c r="B13" s="19" t="s">
        <v>354</v>
      </c>
      <c r="C13" s="19"/>
      <c r="D13" s="44"/>
      <c r="E13" s="44"/>
    </row>
    <row r="14" spans="1:5" ht="12.75">
      <c r="A14" s="13" t="s">
        <v>31</v>
      </c>
      <c r="B14" s="19" t="s">
        <v>407</v>
      </c>
      <c r="C14" s="19"/>
      <c r="D14" s="44"/>
      <c r="E14" s="44"/>
    </row>
    <row r="15" spans="1:5" ht="12.75">
      <c r="A15" s="13" t="s">
        <v>31</v>
      </c>
      <c r="B15" s="19"/>
      <c r="C15" s="19"/>
      <c r="D15" s="44"/>
      <c r="E15" s="44"/>
    </row>
    <row r="16" spans="1:5" ht="12.75">
      <c r="A16" s="13" t="s">
        <v>31</v>
      </c>
      <c r="B16" s="19" t="s">
        <v>11</v>
      </c>
      <c r="C16" s="19"/>
      <c r="D16" s="44"/>
      <c r="E16" s="44"/>
    </row>
    <row r="17" spans="1:5" ht="12.75">
      <c r="A17" s="13" t="s">
        <v>31</v>
      </c>
      <c r="B17" s="19" t="s">
        <v>11</v>
      </c>
      <c r="C17" s="19"/>
      <c r="D17" s="44"/>
      <c r="E17" s="44"/>
    </row>
    <row r="18" spans="1:5" ht="12.75">
      <c r="A18" s="13" t="s">
        <v>31</v>
      </c>
      <c r="B18" s="19" t="s">
        <v>11</v>
      </c>
      <c r="C18" s="19"/>
      <c r="D18" s="44"/>
      <c r="E18" s="44"/>
    </row>
    <row r="19" spans="1:5" ht="12.75">
      <c r="A19" s="13" t="s">
        <v>31</v>
      </c>
      <c r="B19" s="19" t="s">
        <v>11</v>
      </c>
      <c r="C19" s="19"/>
      <c r="D19" s="44"/>
      <c r="E19" s="44"/>
    </row>
    <row r="20" spans="1:5" ht="12.75">
      <c r="A20" s="13" t="s">
        <v>31</v>
      </c>
      <c r="B20" s="19" t="s">
        <v>352</v>
      </c>
      <c r="C20" s="19"/>
      <c r="D20" s="44"/>
      <c r="E20" s="44"/>
    </row>
    <row r="21" spans="2:5" ht="12.75">
      <c r="B21" s="19" t="s">
        <v>355</v>
      </c>
      <c r="C21" s="19"/>
      <c r="D21" s="44"/>
      <c r="E21" s="44"/>
    </row>
    <row r="22" spans="2:5" ht="12.75">
      <c r="B22" s="19"/>
      <c r="C22" s="19"/>
      <c r="D22" s="44"/>
      <c r="E22" s="44"/>
    </row>
  </sheetData>
  <sheetProtection/>
  <printOptions/>
  <pageMargins left="1.47" right="0.75" top="3.16" bottom="1" header="0.511811024" footer="0.511811024"/>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5"/>
  <sheetViews>
    <sheetView zoomScalePageLayoutView="0" workbookViewId="0" topLeftCell="A1">
      <selection activeCell="F12" sqref="F12"/>
    </sheetView>
  </sheetViews>
  <sheetFormatPr defaultColWidth="11.421875" defaultRowHeight="12.75"/>
  <cols>
    <col min="1" max="1" width="51.140625" style="0" customWidth="1"/>
    <col min="2" max="2" width="15.421875" style="0" customWidth="1"/>
  </cols>
  <sheetData>
    <row r="1" ht="13.5" thickBot="1">
      <c r="B1" s="46" t="s">
        <v>0</v>
      </c>
    </row>
    <row r="2" spans="1:2" ht="25.5" customHeight="1" thickBot="1" thickTop="1">
      <c r="A2" s="47" t="s">
        <v>1</v>
      </c>
      <c r="B2" s="48" t="b">
        <f>AND(B3:B27)</f>
        <v>1</v>
      </c>
    </row>
    <row r="3" spans="1:2" ht="19.5" customHeight="1" thickTop="1">
      <c r="A3" t="s">
        <v>2</v>
      </c>
      <c r="B3" t="b">
        <f>Situación!F13='Cambios Patrimonio'!K10</f>
        <v>1</v>
      </c>
    </row>
    <row r="4" spans="1:2" ht="12.75">
      <c r="A4" t="s">
        <v>3</v>
      </c>
      <c r="B4" t="b">
        <f>Resultados!C15='Cambios Patrimonio'!K9</f>
        <v>1</v>
      </c>
    </row>
    <row r="5" spans="1:2" ht="12.75">
      <c r="A5" t="s">
        <v>382</v>
      </c>
      <c r="B5" s="64" t="b">
        <f>('Flujo de efectivo'!C17-Situación!C7)=0</f>
        <v>1</v>
      </c>
    </row>
  </sheetData>
  <sheetProtection/>
  <printOptions gridLines="1"/>
  <pageMargins left="0.75" right="0.75" top="1" bottom="1" header="0.511811024" footer="0.511811024"/>
  <pageSetup horizontalDpi="300" verticalDpi="300" orientation="portrait" paperSize="9" r:id="rId1"/>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6">
      <selection activeCell="A27" sqref="A27"/>
    </sheetView>
  </sheetViews>
  <sheetFormatPr defaultColWidth="11.421875" defaultRowHeight="12.75"/>
  <cols>
    <col min="1" max="1" width="65.28125" style="0" customWidth="1"/>
    <col min="2" max="2" width="37.140625" style="0" customWidth="1"/>
  </cols>
  <sheetData>
    <row r="1" ht="69.75" customHeight="1">
      <c r="A1" s="95" t="s">
        <v>314</v>
      </c>
    </row>
    <row r="2" spans="1:2" ht="21" customHeight="1">
      <c r="A2" s="93" t="s">
        <v>401</v>
      </c>
      <c r="B2" s="96"/>
    </row>
    <row r="3" ht="35.25" customHeight="1">
      <c r="A3" t="s">
        <v>5</v>
      </c>
    </row>
    <row r="4" ht="16.5" customHeight="1">
      <c r="A4" t="s">
        <v>391</v>
      </c>
    </row>
    <row r="5" ht="16.5" customHeight="1">
      <c r="A5" t="s">
        <v>438</v>
      </c>
    </row>
    <row r="6" ht="16.5" customHeight="1">
      <c r="A6" t="s">
        <v>6</v>
      </c>
    </row>
    <row r="7" ht="16.5" customHeight="1">
      <c r="A7" t="s">
        <v>397</v>
      </c>
    </row>
    <row r="8" ht="16.5" customHeight="1">
      <c r="A8" t="s">
        <v>379</v>
      </c>
    </row>
    <row r="9" ht="16.5" customHeight="1">
      <c r="A9" t="s">
        <v>380</v>
      </c>
    </row>
    <row r="10" ht="16.5" customHeight="1">
      <c r="A10" t="s">
        <v>381</v>
      </c>
    </row>
    <row r="11" ht="16.5" customHeight="1">
      <c r="A11" t="s">
        <v>7</v>
      </c>
    </row>
    <row r="12" ht="16.5" customHeight="1">
      <c r="A12" t="s">
        <v>8</v>
      </c>
    </row>
    <row r="13" ht="16.5" customHeight="1">
      <c r="A13" t="s">
        <v>9</v>
      </c>
    </row>
    <row r="14" ht="16.5" customHeight="1">
      <c r="A14" t="s">
        <v>10</v>
      </c>
    </row>
    <row r="15" ht="16.5" customHeight="1"/>
    <row r="16" ht="12.75">
      <c r="A16" s="94" t="s">
        <v>402</v>
      </c>
    </row>
  </sheetData>
  <sheetProtection/>
  <printOptions/>
  <pageMargins left="2.77" right="0.7874015748031497" top="2.7559055118110236" bottom="0.984251968503937" header="0.5118110236220472" footer="0.5118110236220472"/>
  <pageSetup fitToHeight="1" fitToWidth="1" horizontalDpi="300" verticalDpi="300" orientation="portrait" r:id="rId1"/>
  <headerFooter alignWithMargins="0">
    <oddHeader>&amp;C
</oddHead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C39"/>
  <sheetViews>
    <sheetView showGridLines="0" zoomScale="75" zoomScaleNormal="75" zoomScalePageLayoutView="0" workbookViewId="0" topLeftCell="A19">
      <selection activeCell="A13" sqref="A13"/>
    </sheetView>
  </sheetViews>
  <sheetFormatPr defaultColWidth="11.421875" defaultRowHeight="12.75"/>
  <cols>
    <col min="1" max="1" width="56.7109375" style="18" customWidth="1"/>
    <col min="2" max="2" width="12.421875" style="1" customWidth="1"/>
    <col min="3" max="16384" width="11.421875" style="1" customWidth="1"/>
  </cols>
  <sheetData>
    <row r="1" ht="15">
      <c r="A1" s="17" t="s">
        <v>388</v>
      </c>
    </row>
    <row r="2" ht="15">
      <c r="A2" s="17" t="s">
        <v>11</v>
      </c>
    </row>
    <row r="3" ht="15">
      <c r="A3" s="17" t="s">
        <v>11</v>
      </c>
    </row>
    <row r="4" ht="15">
      <c r="A4" s="17" t="s">
        <v>11</v>
      </c>
    </row>
    <row r="5" ht="15">
      <c r="A5" s="17" t="s">
        <v>412</v>
      </c>
    </row>
    <row r="6" ht="15">
      <c r="A6" s="17" t="s">
        <v>11</v>
      </c>
    </row>
    <row r="7" ht="15">
      <c r="A7" s="17" t="s">
        <v>11</v>
      </c>
    </row>
    <row r="8" ht="15">
      <c r="A8" s="17" t="s">
        <v>11</v>
      </c>
    </row>
    <row r="9" ht="15">
      <c r="A9" s="17" t="s">
        <v>12</v>
      </c>
    </row>
    <row r="10" ht="15">
      <c r="A10" s="17" t="s">
        <v>11</v>
      </c>
    </row>
    <row r="11" ht="15">
      <c r="A11" s="17" t="s">
        <v>11</v>
      </c>
    </row>
    <row r="12" ht="15">
      <c r="A12" s="17" t="s">
        <v>11</v>
      </c>
    </row>
    <row r="13" ht="15">
      <c r="A13" s="17" t="s">
        <v>422</v>
      </c>
    </row>
    <row r="14" ht="15">
      <c r="A14" s="17"/>
    </row>
    <row r="15" ht="15">
      <c r="A15" s="17" t="s">
        <v>403</v>
      </c>
    </row>
    <row r="16" ht="15">
      <c r="A16" s="17"/>
    </row>
    <row r="17" ht="15">
      <c r="A17" s="17" t="s">
        <v>13</v>
      </c>
    </row>
    <row r="18" ht="15">
      <c r="A18" s="17" t="s">
        <v>11</v>
      </c>
    </row>
    <row r="19" ht="15">
      <c r="A19" s="17" t="s">
        <v>11</v>
      </c>
    </row>
    <row r="20" ht="15">
      <c r="A20" s="17" t="s">
        <v>14</v>
      </c>
    </row>
    <row r="21" ht="15">
      <c r="A21" s="17" t="s">
        <v>11</v>
      </c>
    </row>
    <row r="22" ht="15">
      <c r="A22" s="17" t="s">
        <v>404</v>
      </c>
    </row>
    <row r="23" ht="15">
      <c r="A23" s="17" t="s">
        <v>11</v>
      </c>
    </row>
    <row r="24" ht="15">
      <c r="A24" s="17" t="s">
        <v>405</v>
      </c>
    </row>
    <row r="25" ht="15">
      <c r="A25" s="17" t="s">
        <v>11</v>
      </c>
    </row>
    <row r="26" ht="15">
      <c r="A26" s="17" t="s">
        <v>11</v>
      </c>
    </row>
    <row r="27" ht="15">
      <c r="A27" s="17" t="s">
        <v>11</v>
      </c>
    </row>
    <row r="28" ht="15">
      <c r="A28" s="17" t="s">
        <v>11</v>
      </c>
    </row>
    <row r="29" spans="1:3" ht="15">
      <c r="A29" s="17" t="s">
        <v>385</v>
      </c>
      <c r="B29" s="17" t="s">
        <v>383</v>
      </c>
      <c r="C29" s="17" t="s">
        <v>384</v>
      </c>
    </row>
    <row r="30" ht="15">
      <c r="A30" s="17"/>
    </row>
    <row r="31" ht="15">
      <c r="A31" s="17" t="s">
        <v>396</v>
      </c>
    </row>
    <row r="32" ht="15">
      <c r="A32" s="17" t="s">
        <v>410</v>
      </c>
    </row>
    <row r="33" spans="1:3" ht="15">
      <c r="A33" s="17" t="s">
        <v>386</v>
      </c>
      <c r="B33" s="72">
        <f>'Cambios Patrimonio'!C10</f>
        <v>180000</v>
      </c>
      <c r="C33" s="72">
        <f>B33-Notas!B31</f>
        <v>170000</v>
      </c>
    </row>
    <row r="34" ht="15">
      <c r="A34" s="17" t="s">
        <v>11</v>
      </c>
    </row>
    <row r="35" ht="15">
      <c r="A35" s="17" t="s">
        <v>11</v>
      </c>
    </row>
    <row r="36" ht="15">
      <c r="A36" s="17" t="s">
        <v>11</v>
      </c>
    </row>
    <row r="37" ht="15">
      <c r="A37" s="17" t="s">
        <v>11</v>
      </c>
    </row>
    <row r="38" ht="15">
      <c r="A38" s="17" t="s">
        <v>411</v>
      </c>
    </row>
    <row r="39" ht="15">
      <c r="A39" s="17" t="s">
        <v>11</v>
      </c>
    </row>
  </sheetData>
  <sheetProtection/>
  <printOptions/>
  <pageMargins left="2.16" right="0.75" top="1.42" bottom="1" header="0.5" footer="0.511811024"/>
  <pageSetup fitToHeight="1" fitToWidth="1" horizontalDpi="300" verticalDpi="300" orientation="portrait" scale="97" r:id="rId1"/>
</worksheet>
</file>

<file path=xl/worksheets/sheet5.xml><?xml version="1.0" encoding="utf-8"?>
<worksheet xmlns="http://schemas.openxmlformats.org/spreadsheetml/2006/main" xmlns:r="http://schemas.openxmlformats.org/officeDocument/2006/relationships">
  <sheetPr transitionEvaluation="1"/>
  <dimension ref="A1:F31"/>
  <sheetViews>
    <sheetView showGridLines="0" zoomScalePageLayoutView="0" workbookViewId="0" topLeftCell="B4">
      <selection activeCell="I16" sqref="I16"/>
    </sheetView>
  </sheetViews>
  <sheetFormatPr defaultColWidth="11.421875" defaultRowHeight="12.75"/>
  <cols>
    <col min="1" max="1" width="4.28125" style="3" hidden="1" customWidth="1"/>
    <col min="2" max="2" width="43.421875" style="3" customWidth="1"/>
    <col min="3" max="3" width="9.140625" style="3" customWidth="1"/>
    <col min="4" max="4" width="1.57421875" style="3" customWidth="1"/>
    <col min="5" max="5" width="43.421875" style="3" customWidth="1"/>
    <col min="6" max="6" width="9.140625" style="3" customWidth="1"/>
    <col min="7" max="16384" width="11.421875" style="3" customWidth="1"/>
  </cols>
  <sheetData>
    <row r="1" spans="1:6" ht="22.5">
      <c r="A1" s="2" t="s">
        <v>15</v>
      </c>
      <c r="B1" s="20" t="s">
        <v>368</v>
      </c>
      <c r="C1" s="20"/>
      <c r="D1" s="20"/>
      <c r="E1" s="27"/>
      <c r="F1" s="27"/>
    </row>
    <row r="2" spans="1:6" ht="20.25" customHeight="1">
      <c r="A2" s="2" t="s">
        <v>15</v>
      </c>
      <c r="B2" s="19" t="s">
        <v>406</v>
      </c>
      <c r="C2" s="19"/>
      <c r="D2" s="19"/>
      <c r="E2" s="27"/>
      <c r="F2" s="27"/>
    </row>
    <row r="3" spans="1:6" ht="12.75">
      <c r="A3" s="2" t="s">
        <v>15</v>
      </c>
      <c r="B3" s="19" t="s">
        <v>356</v>
      </c>
      <c r="C3" s="19"/>
      <c r="D3" s="19"/>
      <c r="E3" s="27"/>
      <c r="F3" s="27"/>
    </row>
    <row r="5" spans="1:6" ht="17.25" customHeight="1">
      <c r="A5" s="2" t="s">
        <v>17</v>
      </c>
      <c r="B5" s="28" t="s">
        <v>18</v>
      </c>
      <c r="C5" s="19"/>
      <c r="D5" s="19"/>
      <c r="E5" s="28" t="s">
        <v>19</v>
      </c>
      <c r="F5" s="24"/>
    </row>
    <row r="6" spans="1:6" ht="19.5" customHeight="1">
      <c r="A6" s="2" t="s">
        <v>20</v>
      </c>
      <c r="B6" s="16" t="s">
        <v>21</v>
      </c>
      <c r="C6" s="16"/>
      <c r="D6" s="16"/>
      <c r="E6" s="22" t="s">
        <v>22</v>
      </c>
      <c r="F6" s="24"/>
    </row>
    <row r="7" spans="1:6" ht="12.75">
      <c r="A7" s="2" t="s">
        <v>23</v>
      </c>
      <c r="B7" s="16" t="s">
        <v>24</v>
      </c>
      <c r="C7" s="73">
        <f>Saldos!E6</f>
        <v>17788</v>
      </c>
      <c r="D7" s="21"/>
      <c r="E7" s="16" t="s">
        <v>25</v>
      </c>
      <c r="F7" s="21"/>
    </row>
    <row r="8" spans="1:6" ht="12.75">
      <c r="A8" s="2" t="s">
        <v>23</v>
      </c>
      <c r="B8" s="16" t="s">
        <v>369</v>
      </c>
      <c r="C8" s="73">
        <f>Notas!B27</f>
        <v>23716</v>
      </c>
      <c r="D8" s="21"/>
      <c r="E8" s="16" t="s">
        <v>375</v>
      </c>
      <c r="F8" s="73">
        <f>Notas!B49</f>
        <v>45826</v>
      </c>
    </row>
    <row r="9" spans="1:6" ht="12.75">
      <c r="A9" s="2" t="s">
        <v>23</v>
      </c>
      <c r="B9" s="16" t="s">
        <v>370</v>
      </c>
      <c r="C9" s="73">
        <f>Notas!B35</f>
        <v>38738</v>
      </c>
      <c r="D9" s="21"/>
      <c r="E9" s="16" t="s">
        <v>376</v>
      </c>
      <c r="F9" s="73">
        <f>Notas!B55</f>
        <v>6828</v>
      </c>
    </row>
    <row r="10" spans="1:6" ht="12.75">
      <c r="A10" s="2" t="s">
        <v>23</v>
      </c>
      <c r="B10" s="16" t="s">
        <v>371</v>
      </c>
      <c r="C10" s="73">
        <f>Notas!B39</f>
        <v>50356</v>
      </c>
      <c r="D10" s="21"/>
      <c r="E10" s="16" t="s">
        <v>26</v>
      </c>
      <c r="F10" s="77">
        <f>SUM(F8:F9)</f>
        <v>52654</v>
      </c>
    </row>
    <row r="11" spans="1:6" ht="19.5" customHeight="1">
      <c r="A11" s="2" t="s">
        <v>27</v>
      </c>
      <c r="B11" s="16"/>
      <c r="C11" s="74">
        <f>SUM(C7:C10)</f>
        <v>130598</v>
      </c>
      <c r="D11" s="21"/>
      <c r="E11" s="16"/>
      <c r="F11" s="73"/>
    </row>
    <row r="12" spans="1:6" ht="19.5" customHeight="1">
      <c r="A12" s="2" t="s">
        <v>20</v>
      </c>
      <c r="B12" s="16" t="s">
        <v>28</v>
      </c>
      <c r="C12" s="73"/>
      <c r="D12" s="21"/>
      <c r="E12" s="22" t="s">
        <v>29</v>
      </c>
      <c r="F12" s="73"/>
    </row>
    <row r="13" spans="1:6" ht="12.75">
      <c r="A13" s="2" t="s">
        <v>23</v>
      </c>
      <c r="B13" s="16" t="s">
        <v>372</v>
      </c>
      <c r="C13" s="73">
        <f>Notas!B43</f>
        <v>4000</v>
      </c>
      <c r="D13" s="21"/>
      <c r="E13" s="97" t="s">
        <v>413</v>
      </c>
      <c r="F13" s="73">
        <f>'Cambios Patrimonio'!K10</f>
        <v>146990</v>
      </c>
    </row>
    <row r="14" spans="1:6" ht="13.5" thickBot="1">
      <c r="A14" s="2" t="s">
        <v>23</v>
      </c>
      <c r="B14" s="16" t="s">
        <v>373</v>
      </c>
      <c r="C14" s="73">
        <f>'Anexo 1'!O10</f>
        <v>57414</v>
      </c>
      <c r="D14" s="21"/>
      <c r="E14" s="22"/>
      <c r="F14" s="75">
        <f>F10+F13</f>
        <v>199644</v>
      </c>
    </row>
    <row r="15" spans="1:4" ht="13.5" thickTop="1">
      <c r="A15" s="2" t="s">
        <v>23</v>
      </c>
      <c r="B15" s="16" t="s">
        <v>374</v>
      </c>
      <c r="C15" s="73">
        <f>'Anexo 2'!K8</f>
        <v>7632</v>
      </c>
      <c r="D15" s="21"/>
    </row>
    <row r="16" spans="1:4" ht="19.5" customHeight="1">
      <c r="A16" s="2" t="s">
        <v>27</v>
      </c>
      <c r="B16" s="16"/>
      <c r="C16" s="74">
        <f>SUM(C13:C15)</f>
        <v>69046</v>
      </c>
      <c r="D16" s="21"/>
    </row>
    <row r="17" spans="1:4" ht="24" customHeight="1" thickBot="1">
      <c r="A17" s="2" t="s">
        <v>30</v>
      </c>
      <c r="B17" s="16"/>
      <c r="C17" s="75">
        <f>C11+C16</f>
        <v>199644</v>
      </c>
      <c r="D17" s="21"/>
    </row>
    <row r="18" ht="12" thickTop="1">
      <c r="C18" s="76"/>
    </row>
    <row r="19" spans="1:5" ht="12.75">
      <c r="A19" s="2" t="s">
        <v>31</v>
      </c>
      <c r="C19" s="19"/>
      <c r="D19" s="19"/>
      <c r="E19" s="100" t="s">
        <v>414</v>
      </c>
    </row>
    <row r="20" spans="1:5" ht="12.75">
      <c r="A20" s="2" t="s">
        <v>31</v>
      </c>
      <c r="C20" s="19"/>
      <c r="D20" s="19"/>
      <c r="E20" s="98" t="s">
        <v>415</v>
      </c>
    </row>
    <row r="21" spans="1:6" ht="12.75">
      <c r="A21" s="2" t="s">
        <v>31</v>
      </c>
      <c r="C21" s="19"/>
      <c r="D21" s="19"/>
      <c r="E21" s="99" t="s">
        <v>416</v>
      </c>
      <c r="F21" s="27"/>
    </row>
    <row r="22" spans="1:6" ht="12.75">
      <c r="A22" s="2" t="s">
        <v>31</v>
      </c>
      <c r="C22" s="19"/>
      <c r="D22" s="19"/>
      <c r="E22" s="19"/>
      <c r="F22" s="27"/>
    </row>
    <row r="23" spans="1:6" ht="12.75">
      <c r="A23" s="2" t="s">
        <v>31</v>
      </c>
      <c r="C23" s="19"/>
      <c r="D23" s="19"/>
      <c r="E23" s="19" t="s">
        <v>11</v>
      </c>
      <c r="F23" s="27"/>
    </row>
    <row r="24" spans="1:6" ht="12.75">
      <c r="A24" s="2" t="s">
        <v>31</v>
      </c>
      <c r="C24" s="19"/>
      <c r="D24" s="19"/>
      <c r="E24" s="19" t="s">
        <v>11</v>
      </c>
      <c r="F24" s="27"/>
    </row>
    <row r="25" spans="1:6" ht="12.75">
      <c r="A25" s="2" t="s">
        <v>31</v>
      </c>
      <c r="C25" s="19"/>
      <c r="D25" s="19"/>
      <c r="E25" s="19" t="s">
        <v>11</v>
      </c>
      <c r="F25" s="27"/>
    </row>
    <row r="26" spans="1:6" ht="12.75">
      <c r="A26" s="2" t="s">
        <v>31</v>
      </c>
      <c r="C26" s="19"/>
      <c r="D26" s="19"/>
      <c r="E26" s="19" t="s">
        <v>11</v>
      </c>
      <c r="F26" s="27"/>
    </row>
    <row r="27" spans="1:6" ht="12.75">
      <c r="A27" s="2" t="s">
        <v>31</v>
      </c>
      <c r="B27" s="99" t="s">
        <v>133</v>
      </c>
      <c r="C27" s="19"/>
      <c r="D27" s="19"/>
      <c r="E27" s="99" t="s">
        <v>417</v>
      </c>
      <c r="F27" s="27"/>
    </row>
    <row r="28" spans="1:6" ht="12.75">
      <c r="A28" s="2" t="s">
        <v>31</v>
      </c>
      <c r="B28" s="99" t="s">
        <v>419</v>
      </c>
      <c r="C28" s="19"/>
      <c r="D28" s="19"/>
      <c r="E28" s="99" t="s">
        <v>418</v>
      </c>
      <c r="F28" s="27"/>
    </row>
    <row r="29" spans="1:6" ht="12.75">
      <c r="A29" s="2" t="s">
        <v>31</v>
      </c>
      <c r="B29" s="19"/>
      <c r="C29" s="19"/>
      <c r="D29" s="19"/>
      <c r="E29" s="27"/>
      <c r="F29" s="27"/>
    </row>
    <row r="30" spans="5:6" ht="12">
      <c r="E30" s="27"/>
      <c r="F30" s="27"/>
    </row>
    <row r="31" spans="5:6" ht="12">
      <c r="E31" s="27"/>
      <c r="F31" s="27"/>
    </row>
  </sheetData>
  <sheetProtection/>
  <printOptions/>
  <pageMargins left="1.57" right="0.7874015748031497" top="1.27" bottom="0.984251968503937" header="0.5118110236220472" footer="0.5118110236220472"/>
  <pageSetup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C27"/>
  <sheetViews>
    <sheetView showGridLines="0" zoomScalePageLayoutView="0" workbookViewId="0" topLeftCell="A4">
      <selection activeCell="A30" sqref="A30"/>
    </sheetView>
  </sheetViews>
  <sheetFormatPr defaultColWidth="11.421875" defaultRowHeight="12.75"/>
  <cols>
    <col min="1" max="1" width="51.57421875" style="4" customWidth="1"/>
    <col min="2" max="2" width="8.8515625" style="4" customWidth="1"/>
    <col min="3" max="16384" width="11.421875" style="4" customWidth="1"/>
  </cols>
  <sheetData>
    <row r="1" spans="1:3" ht="22.5">
      <c r="A1" s="20" t="s">
        <v>368</v>
      </c>
      <c r="B1" s="29"/>
      <c r="C1" s="30"/>
    </row>
    <row r="2" spans="1:3" ht="20.25" customHeight="1">
      <c r="A2" s="19" t="s">
        <v>6</v>
      </c>
      <c r="B2" s="29"/>
      <c r="C2" s="30"/>
    </row>
    <row r="3" spans="1:3" ht="12.75">
      <c r="A3" s="19" t="s">
        <v>408</v>
      </c>
      <c r="B3" s="29"/>
      <c r="C3" s="30"/>
    </row>
    <row r="4" spans="1:3" ht="12.75">
      <c r="A4" s="19" t="s">
        <v>356</v>
      </c>
      <c r="B4" s="29"/>
      <c r="C4" s="30"/>
    </row>
    <row r="5" spans="1:3" ht="37.5" customHeight="1">
      <c r="A5" s="16" t="s">
        <v>32</v>
      </c>
      <c r="B5" s="80">
        <f>-Saldos!D69</f>
        <v>138184</v>
      </c>
      <c r="C5" s="81"/>
    </row>
    <row r="6" spans="1:3" ht="12.75">
      <c r="A6" s="16" t="s">
        <v>33</v>
      </c>
      <c r="B6" s="82">
        <f>-Saldos!D70</f>
        <v>-98770</v>
      </c>
      <c r="C6" s="81"/>
    </row>
    <row r="7" spans="1:3" ht="12.75">
      <c r="A7" s="16" t="s">
        <v>34</v>
      </c>
      <c r="B7" s="80"/>
      <c r="C7" s="80">
        <f>B5+B6</f>
        <v>39414</v>
      </c>
    </row>
    <row r="8" spans="2:3" ht="12">
      <c r="B8" s="81"/>
      <c r="C8" s="81"/>
    </row>
    <row r="9" spans="1:3" ht="12.75">
      <c r="A9" s="16" t="s">
        <v>36</v>
      </c>
      <c r="B9" s="80">
        <f>-'Anexo 3'!C12</f>
        <v>-37870</v>
      </c>
      <c r="C9" s="81"/>
    </row>
    <row r="10" spans="1:3" ht="12.75">
      <c r="A10" s="16" t="s">
        <v>35</v>
      </c>
      <c r="B10" s="80">
        <f>-'Anexo 3'!E12</f>
        <v>-37510</v>
      </c>
      <c r="C10" s="81"/>
    </row>
    <row r="11" spans="1:3" ht="12.75">
      <c r="A11" s="16" t="s">
        <v>37</v>
      </c>
      <c r="B11" s="80">
        <f>-Saldos!E101</f>
        <v>-746</v>
      </c>
      <c r="C11" s="81"/>
    </row>
    <row r="12" spans="1:3" ht="12.75">
      <c r="A12" s="16" t="s">
        <v>38</v>
      </c>
      <c r="B12" s="80">
        <f>Notas!B63</f>
        <v>-340</v>
      </c>
      <c r="C12" s="81"/>
    </row>
    <row r="13" spans="1:3" ht="12.75">
      <c r="A13" s="16" t="s">
        <v>39</v>
      </c>
      <c r="B13" s="82">
        <f>-Saldos!D92</f>
        <v>424</v>
      </c>
      <c r="C13" s="81"/>
    </row>
    <row r="14" spans="2:3" ht="12.75">
      <c r="B14" s="81"/>
      <c r="C14" s="82">
        <f>SUM(B9:B13)</f>
        <v>-76042</v>
      </c>
    </row>
    <row r="15" spans="1:3" ht="19.5" customHeight="1" thickBot="1">
      <c r="A15" s="16" t="s">
        <v>40</v>
      </c>
      <c r="B15" s="80"/>
      <c r="C15" s="83">
        <f>C7+B9+B10+B11+B12+B13</f>
        <v>-36628</v>
      </c>
    </row>
    <row r="16" spans="1:3" ht="12" thickTop="1">
      <c r="A16" s="3"/>
      <c r="B16" s="79"/>
      <c r="C16" s="78"/>
    </row>
    <row r="17" spans="1:3" ht="23.25" customHeight="1">
      <c r="A17" s="31"/>
      <c r="B17" s="31"/>
      <c r="C17" s="32"/>
    </row>
    <row r="18" spans="1:3" ht="12.75">
      <c r="A18" s="19"/>
      <c r="B18" s="134" t="s">
        <v>414</v>
      </c>
      <c r="C18" s="134"/>
    </row>
    <row r="19" spans="1:3" ht="12.75">
      <c r="A19" s="19"/>
      <c r="B19" s="134" t="s">
        <v>415</v>
      </c>
      <c r="C19" s="134"/>
    </row>
    <row r="20" spans="1:3" ht="12.75">
      <c r="A20" s="19"/>
      <c r="B20" s="134" t="s">
        <v>416</v>
      </c>
      <c r="C20" s="134"/>
    </row>
    <row r="21" spans="1:3" ht="12.75">
      <c r="A21" s="19"/>
      <c r="B21" s="31"/>
      <c r="C21" s="32"/>
    </row>
    <row r="22" spans="1:3" ht="12.75">
      <c r="A22" s="19"/>
      <c r="B22" s="31"/>
      <c r="C22" s="32"/>
    </row>
    <row r="23" spans="1:3" ht="12.75">
      <c r="A23" s="19"/>
      <c r="B23" s="31"/>
      <c r="C23" s="32"/>
    </row>
    <row r="24" spans="1:3" ht="12.75">
      <c r="A24" s="19"/>
      <c r="B24" s="31"/>
      <c r="C24" s="32"/>
    </row>
    <row r="25" spans="1:3" ht="12.75">
      <c r="A25" s="19"/>
      <c r="B25" s="31"/>
      <c r="C25" s="32"/>
    </row>
    <row r="26" spans="1:3" ht="12.75">
      <c r="A26" s="98" t="s">
        <v>133</v>
      </c>
      <c r="B26" s="134" t="s">
        <v>417</v>
      </c>
      <c r="C26" s="134"/>
    </row>
    <row r="27" spans="1:3" ht="12.75">
      <c r="A27" s="98" t="s">
        <v>420</v>
      </c>
      <c r="B27" s="134" t="s">
        <v>418</v>
      </c>
      <c r="C27" s="134"/>
    </row>
  </sheetData>
  <sheetProtection/>
  <mergeCells count="5">
    <mergeCell ref="B18:C18"/>
    <mergeCell ref="B19:C19"/>
    <mergeCell ref="B20:C20"/>
    <mergeCell ref="B26:C26"/>
    <mergeCell ref="B27:C27"/>
  </mergeCells>
  <printOptions/>
  <pageMargins left="1.7" right="0.75" top="2.62" bottom="1" header="0.511811024" footer="0.511811024"/>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ransitionEvaluation="1"/>
  <dimension ref="A1:L22"/>
  <sheetViews>
    <sheetView showGridLines="0" zoomScalePageLayoutView="0" workbookViewId="0" topLeftCell="B1">
      <selection activeCell="K16" sqref="K16"/>
    </sheetView>
  </sheetViews>
  <sheetFormatPr defaultColWidth="11.421875" defaultRowHeight="12.75"/>
  <cols>
    <col min="1" max="1" width="3.00390625" style="6" hidden="1" customWidth="1"/>
    <col min="2" max="2" width="28.7109375" style="6" customWidth="1"/>
    <col min="3" max="3" width="12.7109375" style="6" customWidth="1"/>
    <col min="4" max="4" width="0.9921875" style="6" customWidth="1"/>
    <col min="5" max="5" width="12.7109375" style="6" customWidth="1"/>
    <col min="6" max="6" width="0.9921875" style="6" customWidth="1"/>
    <col min="7" max="7" width="12.7109375" style="6" customWidth="1"/>
    <col min="8" max="8" width="0.9921875" style="6" customWidth="1"/>
    <col min="9" max="9" width="12.7109375" style="6" customWidth="1"/>
    <col min="10" max="10" width="0.9921875" style="6" customWidth="1"/>
    <col min="11" max="11" width="12.7109375" style="6" customWidth="1"/>
    <col min="12" max="16384" width="11.421875" style="6" customWidth="1"/>
  </cols>
  <sheetData>
    <row r="1" spans="1:11" ht="22.5">
      <c r="A1" s="5" t="s">
        <v>15</v>
      </c>
      <c r="B1" s="20" t="s">
        <v>368</v>
      </c>
      <c r="C1" s="19"/>
      <c r="D1" s="19"/>
      <c r="E1" s="19"/>
      <c r="F1" s="19"/>
      <c r="G1" s="19"/>
      <c r="H1" s="19"/>
      <c r="I1" s="37"/>
      <c r="J1" s="19"/>
      <c r="K1" s="37"/>
    </row>
    <row r="2" spans="1:11" ht="20.25" customHeight="1">
      <c r="A2" s="5" t="s">
        <v>15</v>
      </c>
      <c r="B2" s="19" t="s">
        <v>439</v>
      </c>
      <c r="C2" s="38"/>
      <c r="D2" s="38"/>
      <c r="E2" s="38"/>
      <c r="F2" s="38"/>
      <c r="G2" s="19"/>
      <c r="H2" s="38"/>
      <c r="I2" s="37"/>
      <c r="J2" s="38"/>
      <c r="K2" s="37"/>
    </row>
    <row r="3" spans="1:11" ht="12.75">
      <c r="A3" s="5" t="s">
        <v>15</v>
      </c>
      <c r="B3" s="19" t="s">
        <v>356</v>
      </c>
      <c r="C3" s="19"/>
      <c r="D3" s="19"/>
      <c r="E3" s="19"/>
      <c r="F3" s="19"/>
      <c r="G3" s="19"/>
      <c r="H3" s="19"/>
      <c r="I3" s="37"/>
      <c r="J3" s="19"/>
      <c r="K3" s="37"/>
    </row>
    <row r="4" ht="24" customHeight="1"/>
    <row r="5" spans="1:11" ht="18.75" customHeight="1">
      <c r="A5" s="5" t="s">
        <v>17</v>
      </c>
      <c r="B5" s="16"/>
      <c r="C5" s="104" t="s">
        <v>41</v>
      </c>
      <c r="D5" s="104"/>
      <c r="E5" s="104"/>
      <c r="F5" s="104"/>
      <c r="G5" s="104"/>
      <c r="H5" s="104"/>
      <c r="I5" s="105" t="s">
        <v>42</v>
      </c>
      <c r="J5" s="104"/>
      <c r="K5" s="103"/>
    </row>
    <row r="6" spans="1:11" ht="26.25">
      <c r="A6" s="5" t="s">
        <v>20</v>
      </c>
      <c r="B6" s="106" t="s">
        <v>43</v>
      </c>
      <c r="C6" s="101" t="s">
        <v>44</v>
      </c>
      <c r="D6" s="101"/>
      <c r="E6" s="101" t="s">
        <v>45</v>
      </c>
      <c r="F6" s="101"/>
      <c r="G6" s="101" t="s">
        <v>46</v>
      </c>
      <c r="H6" s="101"/>
      <c r="I6" s="101" t="s">
        <v>377</v>
      </c>
      <c r="J6" s="101"/>
      <c r="K6" s="107" t="s">
        <v>46</v>
      </c>
    </row>
    <row r="7" spans="1:11" ht="12" customHeight="1">
      <c r="A7" s="5"/>
      <c r="B7" s="16"/>
      <c r="C7" s="102"/>
      <c r="D7" s="102"/>
      <c r="E7" s="16"/>
      <c r="F7" s="102"/>
      <c r="G7" s="16"/>
      <c r="H7" s="102"/>
      <c r="I7" s="103"/>
      <c r="J7" s="102"/>
      <c r="K7" s="103"/>
    </row>
    <row r="8" spans="1:12" ht="12.75">
      <c r="A8" s="5" t="s">
        <v>23</v>
      </c>
      <c r="B8" s="16" t="s">
        <v>47</v>
      </c>
      <c r="C8" s="80">
        <f>-Saldos!D62</f>
        <v>180000</v>
      </c>
      <c r="D8" s="80"/>
      <c r="E8" s="80">
        <f>-Saldos!D63</f>
        <v>3618</v>
      </c>
      <c r="F8" s="80"/>
      <c r="G8" s="80">
        <f>C8+E8</f>
        <v>183618</v>
      </c>
      <c r="H8" s="80"/>
      <c r="I8" s="80"/>
      <c r="J8" s="80"/>
      <c r="K8" s="80">
        <f>SUM(G8:I8)</f>
        <v>183618</v>
      </c>
      <c r="L8" s="33"/>
    </row>
    <row r="9" spans="1:12" ht="12.75">
      <c r="A9" s="5" t="s">
        <v>23</v>
      </c>
      <c r="B9" s="16" t="s">
        <v>48</v>
      </c>
      <c r="C9" s="80"/>
      <c r="D9" s="80"/>
      <c r="E9" s="80"/>
      <c r="F9" s="80"/>
      <c r="G9" s="80"/>
      <c r="H9" s="80"/>
      <c r="I9" s="80">
        <f>Resultados!C15</f>
        <v>-36628</v>
      </c>
      <c r="J9" s="80"/>
      <c r="K9" s="80">
        <f>SUM(G9:I9)</f>
        <v>-36628</v>
      </c>
      <c r="L9" s="33"/>
    </row>
    <row r="10" spans="1:12" ht="13.5" thickBot="1">
      <c r="A10" s="5" t="s">
        <v>30</v>
      </c>
      <c r="B10" s="16" t="s">
        <v>49</v>
      </c>
      <c r="C10" s="83">
        <f>SUM(C8:C9)</f>
        <v>180000</v>
      </c>
      <c r="D10" s="80"/>
      <c r="E10" s="83">
        <f>SUM(E8:E9)</f>
        <v>3618</v>
      </c>
      <c r="F10" s="80"/>
      <c r="G10" s="83">
        <f>SUM(G8:G9)</f>
        <v>183618</v>
      </c>
      <c r="H10" s="80"/>
      <c r="I10" s="83">
        <f>SUM(I9)</f>
        <v>-36628</v>
      </c>
      <c r="J10" s="80"/>
      <c r="K10" s="83">
        <f>SUM(G10:I10)</f>
        <v>146990</v>
      </c>
      <c r="L10" s="33"/>
    </row>
    <row r="11" spans="2:11" ht="7.5" customHeight="1" thickTop="1">
      <c r="B11" s="103"/>
      <c r="C11" s="103"/>
      <c r="D11" s="103"/>
      <c r="E11" s="103"/>
      <c r="F11" s="103"/>
      <c r="G11" s="103"/>
      <c r="H11" s="103"/>
      <c r="I11" s="103"/>
      <c r="J11" s="103"/>
      <c r="K11" s="103"/>
    </row>
    <row r="12" spans="1:11" ht="24" customHeight="1">
      <c r="A12" s="5" t="s">
        <v>31</v>
      </c>
      <c r="B12" s="34"/>
      <c r="C12" s="34"/>
      <c r="D12" s="34"/>
      <c r="E12" s="34"/>
      <c r="F12" s="34"/>
      <c r="G12" s="35"/>
      <c r="H12" s="34"/>
      <c r="I12" s="35"/>
      <c r="J12" s="34"/>
      <c r="K12" s="35"/>
    </row>
    <row r="13" spans="1:11" ht="12.75">
      <c r="A13" s="5" t="s">
        <v>31</v>
      </c>
      <c r="B13" s="19" t="s">
        <v>353</v>
      </c>
      <c r="C13" s="36"/>
      <c r="D13" s="36"/>
      <c r="E13" s="34"/>
      <c r="F13" s="36"/>
      <c r="G13" s="35"/>
      <c r="H13" s="36"/>
      <c r="I13" s="35"/>
      <c r="J13" s="36"/>
      <c r="K13" s="35"/>
    </row>
    <row r="14" spans="1:11" ht="12.75">
      <c r="A14" s="5" t="s">
        <v>31</v>
      </c>
      <c r="B14" s="19" t="s">
        <v>354</v>
      </c>
      <c r="C14" s="36"/>
      <c r="D14" s="36"/>
      <c r="E14" s="34"/>
      <c r="F14" s="36"/>
      <c r="G14" s="35"/>
      <c r="H14" s="36"/>
      <c r="I14" s="35"/>
      <c r="J14" s="36"/>
      <c r="K14" s="35"/>
    </row>
    <row r="15" spans="1:11" ht="12.75">
      <c r="A15" s="5" t="s">
        <v>31</v>
      </c>
      <c r="B15" s="19" t="s">
        <v>407</v>
      </c>
      <c r="C15" s="36"/>
      <c r="D15" s="36"/>
      <c r="E15" s="34"/>
      <c r="F15" s="36"/>
      <c r="G15" s="35"/>
      <c r="H15" s="36"/>
      <c r="I15" s="35"/>
      <c r="J15" s="36"/>
      <c r="K15" s="35"/>
    </row>
    <row r="16" spans="1:11" ht="12.75">
      <c r="A16" s="5" t="s">
        <v>31</v>
      </c>
      <c r="B16" s="19"/>
      <c r="C16" s="36"/>
      <c r="D16" s="36"/>
      <c r="E16" s="34"/>
      <c r="F16" s="36"/>
      <c r="G16" s="35"/>
      <c r="H16" s="36"/>
      <c r="I16" s="35"/>
      <c r="J16" s="36"/>
      <c r="K16" s="35"/>
    </row>
    <row r="17" spans="1:11" ht="12.75">
      <c r="A17" s="5" t="s">
        <v>31</v>
      </c>
      <c r="B17" s="19" t="s">
        <v>11</v>
      </c>
      <c r="C17" s="36"/>
      <c r="D17" s="36"/>
      <c r="E17" s="34"/>
      <c r="F17" s="36"/>
      <c r="G17" s="35"/>
      <c r="H17" s="36"/>
      <c r="I17" s="35"/>
      <c r="J17" s="36"/>
      <c r="K17" s="35"/>
    </row>
    <row r="18" spans="1:11" ht="12.75">
      <c r="A18" s="5" t="s">
        <v>31</v>
      </c>
      <c r="B18" s="19" t="s">
        <v>11</v>
      </c>
      <c r="C18" s="36"/>
      <c r="D18" s="36"/>
      <c r="E18" s="34"/>
      <c r="F18" s="36"/>
      <c r="G18" s="35"/>
      <c r="H18" s="36"/>
      <c r="I18" s="35"/>
      <c r="J18" s="36"/>
      <c r="K18" s="35"/>
    </row>
    <row r="19" spans="1:11" ht="12.75">
      <c r="A19" s="5" t="s">
        <v>31</v>
      </c>
      <c r="B19" s="19" t="s">
        <v>11</v>
      </c>
      <c r="C19" s="36"/>
      <c r="D19" s="36"/>
      <c r="E19" s="34"/>
      <c r="F19" s="36"/>
      <c r="G19" s="35"/>
      <c r="H19" s="36"/>
      <c r="I19" s="35"/>
      <c r="J19" s="36"/>
      <c r="K19" s="35"/>
    </row>
    <row r="20" spans="1:11" ht="12.75">
      <c r="A20" s="5" t="s">
        <v>31</v>
      </c>
      <c r="B20" s="19" t="s">
        <v>11</v>
      </c>
      <c r="C20" s="36"/>
      <c r="D20" s="36"/>
      <c r="E20" s="34"/>
      <c r="F20" s="36"/>
      <c r="G20" s="35"/>
      <c r="H20" s="36"/>
      <c r="I20" s="35"/>
      <c r="J20" s="36"/>
      <c r="K20" s="35"/>
    </row>
    <row r="21" spans="1:11" ht="12.75">
      <c r="A21" s="5" t="s">
        <v>31</v>
      </c>
      <c r="B21" s="19" t="s">
        <v>352</v>
      </c>
      <c r="C21" s="36"/>
      <c r="D21" s="36"/>
      <c r="E21" s="34"/>
      <c r="F21" s="36"/>
      <c r="G21" s="35"/>
      <c r="H21" s="36"/>
      <c r="I21" s="35"/>
      <c r="J21" s="36"/>
      <c r="K21" s="35"/>
    </row>
    <row r="22" spans="1:11" ht="12.75">
      <c r="A22" s="5" t="s">
        <v>31</v>
      </c>
      <c r="B22" s="19" t="s">
        <v>355</v>
      </c>
      <c r="C22" s="34"/>
      <c r="D22" s="34"/>
      <c r="E22" s="34"/>
      <c r="F22" s="34"/>
      <c r="G22" s="35"/>
      <c r="H22" s="34"/>
      <c r="I22" s="35"/>
      <c r="J22" s="34"/>
      <c r="K22" s="35"/>
    </row>
  </sheetData>
  <sheetProtection/>
  <printOptions/>
  <pageMargins left="1.75" right="0.75" top="2.18" bottom="1" header="0.511811024" footer="0.511811024"/>
  <pageSetup horizontalDpi="300" verticalDpi="300" orientation="landscape" r:id="rId1"/>
</worksheet>
</file>

<file path=xl/worksheets/sheet8.xml><?xml version="1.0" encoding="utf-8"?>
<worksheet xmlns="http://schemas.openxmlformats.org/spreadsheetml/2006/main" xmlns:r="http://schemas.openxmlformats.org/officeDocument/2006/relationships">
  <sheetPr transitionEvaluation="1"/>
  <dimension ref="A1:HM48"/>
  <sheetViews>
    <sheetView showGridLines="0" zoomScalePageLayoutView="0" workbookViewId="0" topLeftCell="A1">
      <selection activeCell="F17" sqref="F17"/>
    </sheetView>
  </sheetViews>
  <sheetFormatPr defaultColWidth="11.421875" defaultRowHeight="12.75"/>
  <cols>
    <col min="1" max="1" width="55.57421875" style="49" customWidth="1"/>
    <col min="2" max="3" width="10.7109375" style="49" customWidth="1"/>
    <col min="4" max="16384" width="11.421875" style="49" customWidth="1"/>
  </cols>
  <sheetData>
    <row r="1" spans="1:3" ht="22.5">
      <c r="A1" s="39" t="s">
        <v>368</v>
      </c>
      <c r="B1" s="41"/>
      <c r="C1" s="51"/>
    </row>
    <row r="2" spans="1:3" ht="20.25" customHeight="1">
      <c r="A2" s="40" t="s">
        <v>409</v>
      </c>
      <c r="B2" s="41"/>
      <c r="C2" s="51"/>
    </row>
    <row r="3" spans="1:3" ht="12.75">
      <c r="A3" s="40" t="s">
        <v>356</v>
      </c>
      <c r="B3" s="41"/>
      <c r="C3" s="51"/>
    </row>
    <row r="4" ht="35.25" customHeight="1">
      <c r="A4" s="16" t="s">
        <v>357</v>
      </c>
    </row>
    <row r="5" spans="1:3" ht="12.75">
      <c r="A5" s="50" t="s">
        <v>360</v>
      </c>
      <c r="B5" s="84">
        <f>-Saldos!D107</f>
        <v>118584</v>
      </c>
      <c r="C5" s="84"/>
    </row>
    <row r="6" spans="1:3" ht="12.75">
      <c r="A6" s="50" t="s">
        <v>361</v>
      </c>
      <c r="B6" s="84">
        <f>-Saldos!D108</f>
        <v>-121160</v>
      </c>
      <c r="C6" s="84"/>
    </row>
    <row r="7" spans="1:3" ht="12.75">
      <c r="A7" s="50" t="s">
        <v>362</v>
      </c>
      <c r="B7" s="84">
        <f>-Saldos!D109</f>
        <v>-36358</v>
      </c>
      <c r="C7" s="84"/>
    </row>
    <row r="8" spans="1:3" ht="12.75">
      <c r="A8" s="50" t="s">
        <v>363</v>
      </c>
      <c r="B8" s="84">
        <f>-Saldos!D110</f>
        <v>-27076</v>
      </c>
      <c r="C8" s="84"/>
    </row>
    <row r="9" spans="1:3" ht="12.75">
      <c r="A9" s="50" t="s">
        <v>364</v>
      </c>
      <c r="B9" s="84">
        <f>-Saldos!E113</f>
        <v>-126</v>
      </c>
      <c r="C9" s="84"/>
    </row>
    <row r="10" spans="1:3" ht="12.75">
      <c r="A10" s="50" t="s">
        <v>395</v>
      </c>
      <c r="B10" s="85">
        <f>-Saldos!E118</f>
        <v>-19762</v>
      </c>
      <c r="C10" s="84">
        <f>SUM(B5:B10)</f>
        <v>-85898</v>
      </c>
    </row>
    <row r="11" spans="1:3" ht="12.75">
      <c r="A11" s="50"/>
      <c r="B11" s="86"/>
      <c r="C11" s="84"/>
    </row>
    <row r="12" spans="1:3" ht="20.25" customHeight="1">
      <c r="A12" s="16" t="s">
        <v>365</v>
      </c>
      <c r="B12" s="87"/>
      <c r="C12" s="84"/>
    </row>
    <row r="13" spans="1:3" ht="12.75">
      <c r="A13" s="16" t="s">
        <v>4</v>
      </c>
      <c r="B13" s="88"/>
      <c r="C13" s="80">
        <f>-Saldos!D115</f>
        <v>173416</v>
      </c>
    </row>
    <row r="14" spans="1:3" ht="20.25" customHeight="1">
      <c r="A14" s="16" t="s">
        <v>366</v>
      </c>
      <c r="B14" s="87"/>
      <c r="C14" s="87"/>
    </row>
    <row r="15" spans="1:3" ht="12.75">
      <c r="A15" s="16" t="s">
        <v>57</v>
      </c>
      <c r="B15" s="80">
        <f>-Saldos!D120</f>
        <v>-65650</v>
      </c>
      <c r="C15" s="87"/>
    </row>
    <row r="16" spans="1:3" ht="12.75">
      <c r="A16" s="16" t="s">
        <v>60</v>
      </c>
      <c r="B16" s="82">
        <f>-Saldos!D121</f>
        <v>-4080</v>
      </c>
      <c r="C16" s="82">
        <f>SUM(B15:B16)</f>
        <v>-69730</v>
      </c>
    </row>
    <row r="17" spans="1:221" ht="20.25" customHeight="1" thickBot="1">
      <c r="A17" s="16" t="s">
        <v>64</v>
      </c>
      <c r="B17" s="80"/>
      <c r="C17" s="83">
        <f>SUM(C1:C16)</f>
        <v>17788</v>
      </c>
      <c r="D17" s="61"/>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row>
    <row r="18" spans="1:3" ht="13.5" thickTop="1">
      <c r="A18" s="16"/>
      <c r="B18" s="80"/>
      <c r="C18" s="84"/>
    </row>
    <row r="19" spans="1:3" ht="12.75">
      <c r="A19" s="19"/>
      <c r="B19" s="29"/>
      <c r="C19" s="42"/>
    </row>
    <row r="20" spans="1:3" ht="12.75">
      <c r="A20" s="19" t="s">
        <v>353</v>
      </c>
      <c r="B20" s="29"/>
      <c r="C20" s="42"/>
    </row>
    <row r="21" spans="1:3" ht="12.75">
      <c r="A21" s="19" t="s">
        <v>354</v>
      </c>
      <c r="B21" s="29"/>
      <c r="C21" s="42"/>
    </row>
    <row r="22" spans="1:3" ht="12.75">
      <c r="A22" s="19" t="s">
        <v>407</v>
      </c>
      <c r="B22" s="19"/>
      <c r="C22" s="42"/>
    </row>
    <row r="23" spans="1:3" ht="12.75">
      <c r="A23" s="19"/>
      <c r="B23" s="19"/>
      <c r="C23" s="42"/>
    </row>
    <row r="24" spans="1:3" ht="12.75">
      <c r="A24" s="19" t="s">
        <v>11</v>
      </c>
      <c r="B24" s="19"/>
      <c r="C24" s="42"/>
    </row>
    <row r="25" spans="1:3" ht="12.75">
      <c r="A25" s="19" t="s">
        <v>11</v>
      </c>
      <c r="B25" s="19"/>
      <c r="C25" s="42"/>
    </row>
    <row r="26" spans="1:3" ht="12.75">
      <c r="A26" s="19" t="s">
        <v>11</v>
      </c>
      <c r="B26" s="19"/>
      <c r="C26" s="42"/>
    </row>
    <row r="27" spans="1:3" ht="12.75">
      <c r="A27" s="19" t="s">
        <v>11</v>
      </c>
      <c r="B27" s="19"/>
      <c r="C27" s="42"/>
    </row>
    <row r="28" spans="1:3" ht="12.75">
      <c r="A28" s="19" t="s">
        <v>352</v>
      </c>
      <c r="B28" s="19"/>
      <c r="C28" s="42"/>
    </row>
    <row r="29" spans="1:3" ht="12.75">
      <c r="A29" s="19" t="s">
        <v>355</v>
      </c>
      <c r="B29" s="19"/>
      <c r="C29" s="42"/>
    </row>
    <row r="30" spans="1:3" ht="12.75">
      <c r="A30"/>
      <c r="B30"/>
      <c r="C30"/>
    </row>
    <row r="31" spans="1:3" ht="12.75">
      <c r="A31"/>
      <c r="B31"/>
      <c r="C31"/>
    </row>
    <row r="32" spans="1:3" ht="12.75">
      <c r="A32"/>
      <c r="B32"/>
      <c r="C32"/>
    </row>
    <row r="33" spans="1:3" ht="12.75">
      <c r="A33"/>
      <c r="B33"/>
      <c r="C33"/>
    </row>
    <row r="34" spans="1:3" ht="12.75">
      <c r="A34"/>
      <c r="B34"/>
      <c r="C34"/>
    </row>
    <row r="35" spans="1:3" ht="12.75">
      <c r="A35"/>
      <c r="B35"/>
      <c r="C35"/>
    </row>
    <row r="36" spans="1:3" ht="12.75">
      <c r="A36"/>
      <c r="B36"/>
      <c r="C36"/>
    </row>
    <row r="37" spans="1:3" ht="12.75">
      <c r="A37"/>
      <c r="B37"/>
      <c r="C37"/>
    </row>
    <row r="38" spans="1:3" ht="12.75">
      <c r="A38"/>
      <c r="B38"/>
      <c r="C38"/>
    </row>
    <row r="39" spans="1:3" ht="12.75">
      <c r="A39"/>
      <c r="B39"/>
      <c r="C39"/>
    </row>
    <row r="40" spans="1:3" ht="12.75">
      <c r="A40"/>
      <c r="B40"/>
      <c r="C40"/>
    </row>
    <row r="41" spans="1:3" ht="12.75">
      <c r="A41"/>
      <c r="B41"/>
      <c r="C41"/>
    </row>
    <row r="42" spans="1:3" ht="12.75">
      <c r="A42"/>
      <c r="B42"/>
      <c r="C42"/>
    </row>
    <row r="43" spans="1:3" ht="12.75">
      <c r="A43"/>
      <c r="B43"/>
      <c r="C43"/>
    </row>
    <row r="44" spans="1:3" ht="12.75">
      <c r="A44"/>
      <c r="B44"/>
      <c r="C44"/>
    </row>
    <row r="45" spans="1:3" ht="12.75">
      <c r="A45"/>
      <c r="B45"/>
      <c r="C45"/>
    </row>
    <row r="46" spans="1:3" ht="12.75">
      <c r="A46"/>
      <c r="B46"/>
      <c r="C46"/>
    </row>
    <row r="47" spans="1:3" ht="12.75">
      <c r="A47"/>
      <c r="B47"/>
      <c r="C47"/>
    </row>
    <row r="48" spans="1:3" ht="12.75">
      <c r="A48"/>
      <c r="B48"/>
      <c r="C48"/>
    </row>
  </sheetData>
  <sheetProtection/>
  <conditionalFormatting sqref="D17">
    <cfRule type="cellIs" priority="1" dxfId="0" operator="equal" stopIfTrue="1">
      <formula>0</formula>
    </cfRule>
  </conditionalFormatting>
  <printOptions/>
  <pageMargins left="1.61" right="0.64" top="2.5" bottom="1" header="0.511811024" footer="0.511811024"/>
  <pageSetup horizontalDpi="300" verticalDpi="300" orientation="portrait" r:id="rId1"/>
  <headerFooter alignWithMargins="0">
    <oddFooter>&amp;C
</oddFooter>
  </headerFooter>
</worksheet>
</file>

<file path=xl/worksheets/sheet9.xml><?xml version="1.0" encoding="utf-8"?>
<worksheet xmlns="http://schemas.openxmlformats.org/spreadsheetml/2006/main" xmlns:r="http://schemas.openxmlformats.org/officeDocument/2006/relationships">
  <sheetPr transitionEvaluation="1"/>
  <dimension ref="A1:B76"/>
  <sheetViews>
    <sheetView showGridLines="0" tabSelected="1" zoomScale="85" zoomScaleNormal="85" zoomScalePageLayoutView="0" workbookViewId="0" topLeftCell="A1">
      <selection activeCell="D9" sqref="D9"/>
    </sheetView>
  </sheetViews>
  <sheetFormatPr defaultColWidth="11.421875" defaultRowHeight="12.75"/>
  <cols>
    <col min="1" max="1" width="98.28125" style="15" customWidth="1"/>
    <col min="2" max="2" width="9.28125" style="15" bestFit="1" customWidth="1"/>
    <col min="3" max="3" width="11.8515625" style="15" bestFit="1" customWidth="1"/>
    <col min="4" max="16384" width="11.421875" style="15" customWidth="1"/>
  </cols>
  <sheetData>
    <row r="1" spans="1:2" ht="22.5">
      <c r="A1" s="23" t="s">
        <v>368</v>
      </c>
      <c r="B1" s="24"/>
    </row>
    <row r="2" spans="1:2" ht="20.25" customHeight="1">
      <c r="A2" s="24" t="s">
        <v>421</v>
      </c>
      <c r="B2" s="24"/>
    </row>
    <row r="3" spans="1:2" ht="12.75">
      <c r="A3" s="91" t="s">
        <v>392</v>
      </c>
      <c r="B3" s="21"/>
    </row>
    <row r="4" spans="1:2" ht="12.75">
      <c r="A4" s="91"/>
      <c r="B4" s="21"/>
    </row>
    <row r="5" spans="1:2" ht="15">
      <c r="A5" s="114" t="s">
        <v>342</v>
      </c>
      <c r="B5" s="21"/>
    </row>
    <row r="6" spans="1:2" ht="42" customHeight="1">
      <c r="A6" s="108" t="s">
        <v>423</v>
      </c>
      <c r="B6" s="21"/>
    </row>
    <row r="7" spans="1:2" ht="12.75">
      <c r="A7" s="91"/>
      <c r="B7" s="21"/>
    </row>
    <row r="8" spans="1:2" ht="15">
      <c r="A8" s="114" t="s">
        <v>425</v>
      </c>
      <c r="B8" s="21"/>
    </row>
    <row r="9" spans="1:2" ht="58.5" customHeight="1">
      <c r="A9" s="108" t="s">
        <v>424</v>
      </c>
      <c r="B9" s="21"/>
    </row>
    <row r="10" spans="1:2" ht="15">
      <c r="A10" s="112" t="s">
        <v>378</v>
      </c>
      <c r="B10" s="21"/>
    </row>
    <row r="11" spans="1:2" ht="24" customHeight="1">
      <c r="A11" s="111" t="s">
        <v>343</v>
      </c>
      <c r="B11" s="21"/>
    </row>
    <row r="12" spans="1:2" ht="45">
      <c r="A12" s="112" t="s">
        <v>426</v>
      </c>
      <c r="B12" s="21"/>
    </row>
    <row r="13" spans="1:2" ht="22.5" customHeight="1">
      <c r="A13" s="111" t="s">
        <v>427</v>
      </c>
      <c r="B13" s="21"/>
    </row>
    <row r="14" spans="1:2" ht="24" customHeight="1">
      <c r="A14" s="112" t="s">
        <v>428</v>
      </c>
      <c r="B14" s="25"/>
    </row>
    <row r="15" spans="1:2" ht="15">
      <c r="A15" s="113" t="s">
        <v>78</v>
      </c>
      <c r="B15" s="25"/>
    </row>
    <row r="16" spans="1:2" s="110" customFormat="1" ht="15">
      <c r="A16" s="112" t="s">
        <v>429</v>
      </c>
      <c r="B16" s="109"/>
    </row>
    <row r="17" spans="1:2" ht="15">
      <c r="A17" s="113" t="s">
        <v>79</v>
      </c>
      <c r="B17" s="25"/>
    </row>
    <row r="18" spans="1:2" ht="15">
      <c r="A18" s="112" t="s">
        <v>430</v>
      </c>
      <c r="B18" s="21"/>
    </row>
    <row r="19" spans="1:2" ht="15">
      <c r="A19" s="108" t="s">
        <v>80</v>
      </c>
      <c r="B19" s="25"/>
    </row>
    <row r="20" spans="1:2" s="110" customFormat="1" ht="75">
      <c r="A20" s="112" t="s">
        <v>431</v>
      </c>
      <c r="B20" s="109"/>
    </row>
    <row r="21" spans="1:2" s="110" customFormat="1" ht="30">
      <c r="A21" s="112" t="s">
        <v>432</v>
      </c>
      <c r="B21" s="109"/>
    </row>
    <row r="22" spans="1:2" s="110" customFormat="1" ht="15">
      <c r="A22" s="108"/>
      <c r="B22" s="109"/>
    </row>
    <row r="23" spans="1:2" ht="15">
      <c r="A23" s="114" t="s">
        <v>344</v>
      </c>
      <c r="B23" s="21"/>
    </row>
    <row r="24" spans="1:2" ht="12">
      <c r="A24" s="25"/>
      <c r="B24" s="25"/>
    </row>
    <row r="25" spans="1:2" ht="12.75">
      <c r="A25" s="59" t="s">
        <v>345</v>
      </c>
      <c r="B25" s="21"/>
    </row>
    <row r="26" spans="1:2" ht="12.75">
      <c r="A26" s="21" t="s">
        <v>11</v>
      </c>
      <c r="B26" s="21"/>
    </row>
    <row r="27" spans="1:2" ht="13.5" thickBot="1">
      <c r="A27" s="21" t="s">
        <v>81</v>
      </c>
      <c r="B27" s="89">
        <f>Saldos!D10</f>
        <v>23716</v>
      </c>
    </row>
    <row r="28" spans="1:2" ht="13.5" thickTop="1">
      <c r="A28" s="21" t="s">
        <v>11</v>
      </c>
      <c r="B28" s="80"/>
    </row>
    <row r="29" spans="1:2" ht="12.75">
      <c r="A29" s="59" t="s">
        <v>346</v>
      </c>
      <c r="B29" s="80"/>
    </row>
    <row r="30" spans="1:2" ht="12.75">
      <c r="A30" s="21" t="s">
        <v>11</v>
      </c>
      <c r="B30" s="80"/>
    </row>
    <row r="31" spans="1:2" ht="12.75">
      <c r="A31" s="21" t="s">
        <v>82</v>
      </c>
      <c r="B31" s="80">
        <f>Saldos!E13</f>
        <v>10000</v>
      </c>
    </row>
    <row r="32" spans="1:2" ht="12.75">
      <c r="A32" s="21" t="s">
        <v>83</v>
      </c>
      <c r="B32" s="80">
        <f>Saldos!D16</f>
        <v>2662</v>
      </c>
    </row>
    <row r="33" spans="1:2" ht="12.75">
      <c r="A33" s="21" t="s">
        <v>84</v>
      </c>
      <c r="B33" s="80">
        <f>Saldos!D18</f>
        <v>4040</v>
      </c>
    </row>
    <row r="34" spans="1:2" ht="12.75">
      <c r="A34" s="21" t="s">
        <v>85</v>
      </c>
      <c r="B34" s="80">
        <f>SUM(Saldos!D20,Saldos!D55:D58)</f>
        <v>22036</v>
      </c>
    </row>
    <row r="35" spans="1:2" ht="13.5" thickBot="1">
      <c r="A35" s="21"/>
      <c r="B35" s="83">
        <f>SUM(B31:B34)</f>
        <v>38738</v>
      </c>
    </row>
    <row r="36" spans="1:2" ht="13.5" thickTop="1">
      <c r="A36" s="21" t="s">
        <v>11</v>
      </c>
      <c r="B36" s="80"/>
    </row>
    <row r="37" spans="1:2" ht="12.75">
      <c r="A37" s="59" t="s">
        <v>347</v>
      </c>
      <c r="B37" s="80"/>
    </row>
    <row r="38" spans="1:2" ht="12.75">
      <c r="A38" s="21" t="s">
        <v>11</v>
      </c>
      <c r="B38" s="80"/>
    </row>
    <row r="39" spans="1:2" ht="13.5" thickBot="1">
      <c r="A39" s="21" t="s">
        <v>86</v>
      </c>
      <c r="B39" s="89">
        <f>Saldos!D22</f>
        <v>50356</v>
      </c>
    </row>
    <row r="40" spans="1:2" ht="13.5" thickTop="1">
      <c r="A40" s="21" t="s">
        <v>11</v>
      </c>
      <c r="B40" s="80"/>
    </row>
    <row r="41" spans="1:2" ht="12.75">
      <c r="A41" s="59" t="s">
        <v>348</v>
      </c>
      <c r="B41" s="80"/>
    </row>
    <row r="42" spans="1:2" ht="12">
      <c r="A42" s="25"/>
      <c r="B42" s="90"/>
    </row>
    <row r="43" spans="1:2" ht="13.5" thickBot="1">
      <c r="A43" s="21" t="s">
        <v>87</v>
      </c>
      <c r="B43" s="89">
        <f>Saldos!D26</f>
        <v>4000</v>
      </c>
    </row>
    <row r="44" spans="1:2" ht="13.5" thickTop="1">
      <c r="A44" s="21" t="s">
        <v>11</v>
      </c>
      <c r="B44" s="80"/>
    </row>
    <row r="45" spans="1:2" ht="12.75">
      <c r="A45" s="59" t="s">
        <v>349</v>
      </c>
      <c r="B45" s="80"/>
    </row>
    <row r="46" spans="1:2" ht="12">
      <c r="A46" s="25"/>
      <c r="B46" s="90"/>
    </row>
    <row r="47" spans="1:2" ht="12.75">
      <c r="A47" s="21" t="s">
        <v>88</v>
      </c>
      <c r="B47" s="80">
        <f>-Saldos!E44</f>
        <v>40826</v>
      </c>
    </row>
    <row r="48" spans="1:2" ht="12.75">
      <c r="A48" s="21" t="s">
        <v>89</v>
      </c>
      <c r="B48" s="80">
        <f>-Saldos!D47</f>
        <v>5000</v>
      </c>
    </row>
    <row r="49" spans="1:2" ht="13.5" thickBot="1">
      <c r="A49" s="21"/>
      <c r="B49" s="83">
        <f>B47+B48</f>
        <v>45826</v>
      </c>
    </row>
    <row r="50" spans="1:2" ht="13.5" thickTop="1">
      <c r="A50" s="21" t="s">
        <v>11</v>
      </c>
      <c r="B50" s="80"/>
    </row>
    <row r="51" spans="1:2" ht="12.75">
      <c r="A51" s="59" t="s">
        <v>350</v>
      </c>
      <c r="B51" s="80"/>
    </row>
    <row r="52" spans="1:2" ht="12.75">
      <c r="A52" s="21" t="s">
        <v>11</v>
      </c>
      <c r="B52" s="80"/>
    </row>
    <row r="53" spans="1:2" ht="12.75">
      <c r="A53" s="21" t="s">
        <v>90</v>
      </c>
      <c r="B53" s="80">
        <f>-Saldos!E49</f>
        <v>3090</v>
      </c>
    </row>
    <row r="54" spans="1:2" ht="12.75">
      <c r="A54" s="21" t="s">
        <v>91</v>
      </c>
      <c r="B54" s="80">
        <f>-Saldos!E51</f>
        <v>3738</v>
      </c>
    </row>
    <row r="55" spans="1:2" ht="13.5" thickBot="1">
      <c r="A55" s="21"/>
      <c r="B55" s="83">
        <f>B53+B54</f>
        <v>6828</v>
      </c>
    </row>
    <row r="56" spans="1:2" ht="13.5" thickTop="1">
      <c r="A56" s="21" t="s">
        <v>11</v>
      </c>
      <c r="B56" s="80"/>
    </row>
    <row r="57" spans="1:2" ht="12.75">
      <c r="A57" s="59" t="s">
        <v>351</v>
      </c>
      <c r="B57" s="80"/>
    </row>
    <row r="58" spans="1:2" ht="12.75">
      <c r="A58" s="21" t="s">
        <v>11</v>
      </c>
      <c r="B58" s="80"/>
    </row>
    <row r="59" spans="1:2" ht="12.75">
      <c r="A59" s="21" t="s">
        <v>92</v>
      </c>
      <c r="B59" s="80">
        <f>-Saldos!D93</f>
        <v>-428</v>
      </c>
    </row>
    <row r="60" spans="1:2" ht="12.75">
      <c r="A60" s="21" t="s">
        <v>93</v>
      </c>
      <c r="B60" s="80">
        <f>-Saldos!E95</f>
        <v>302</v>
      </c>
    </row>
    <row r="61" spans="1:2" ht="12.75">
      <c r="A61" s="21" t="s">
        <v>94</v>
      </c>
      <c r="B61" s="80">
        <f>-Saldos!D96</f>
        <v>-284</v>
      </c>
    </row>
    <row r="62" spans="1:2" ht="12.75">
      <c r="A62" s="21" t="s">
        <v>95</v>
      </c>
      <c r="B62" s="80">
        <f>-Saldos!D97</f>
        <v>70</v>
      </c>
    </row>
    <row r="63" spans="1:2" ht="13.5" thickBot="1">
      <c r="A63" s="21"/>
      <c r="B63" s="83">
        <f>B59+B60+B61+B62</f>
        <v>-340</v>
      </c>
    </row>
    <row r="64" ht="12" thickTop="1">
      <c r="B64" s="90"/>
    </row>
    <row r="65" spans="1:2" ht="12.75">
      <c r="A65" s="16"/>
      <c r="B65" s="90"/>
    </row>
    <row r="66" spans="1:2" ht="12.75">
      <c r="A66" s="19" t="s">
        <v>353</v>
      </c>
      <c r="B66" s="26"/>
    </row>
    <row r="67" spans="1:2" ht="12.75">
      <c r="A67" s="19" t="s">
        <v>354</v>
      </c>
      <c r="B67" s="26"/>
    </row>
    <row r="68" spans="1:2" ht="12.75">
      <c r="A68" s="19" t="s">
        <v>407</v>
      </c>
      <c r="B68" s="26"/>
    </row>
    <row r="69" spans="1:2" ht="12.75">
      <c r="A69" s="19"/>
      <c r="B69" s="26"/>
    </row>
    <row r="70" spans="1:2" ht="12.75">
      <c r="A70" s="19" t="s">
        <v>11</v>
      </c>
      <c r="B70" s="26"/>
    </row>
    <row r="71" spans="1:2" ht="12.75">
      <c r="A71" s="19" t="s">
        <v>11</v>
      </c>
      <c r="B71" s="26"/>
    </row>
    <row r="72" spans="1:2" ht="12.75">
      <c r="A72" s="19" t="s">
        <v>11</v>
      </c>
      <c r="B72" s="26"/>
    </row>
    <row r="73" spans="1:2" ht="12.75">
      <c r="A73" s="19" t="s">
        <v>11</v>
      </c>
      <c r="B73" s="26"/>
    </row>
    <row r="74" spans="1:2" ht="12.75">
      <c r="A74" s="19" t="s">
        <v>352</v>
      </c>
      <c r="B74" s="26"/>
    </row>
    <row r="75" spans="1:2" ht="12.75">
      <c r="A75" s="19" t="s">
        <v>355</v>
      </c>
      <c r="B75" s="26"/>
    </row>
    <row r="76" spans="1:2" ht="12.75">
      <c r="A76" s="19"/>
      <c r="B76" s="26"/>
    </row>
  </sheetData>
  <sheetProtection/>
  <printOptions/>
  <pageMargins left="1.32" right="0.49" top="1" bottom="0.78" header="0.79" footer="0.511811024"/>
  <pageSetup fitToWidth="2"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Estados contables - primer borrador</dc:title>
  <dc:subject/>
  <dc:creator>Enrique Fowler Newton</dc:creator>
  <cp:keywords/>
  <dc:description/>
  <cp:lastModifiedBy>Enrique Fowler Newton</cp:lastModifiedBy>
  <cp:lastPrinted>2001-06-28T19:23:19Z</cp:lastPrinted>
  <dcterms:created xsi:type="dcterms:W3CDTF">2001-06-27T17:41:29Z</dcterms:created>
  <dcterms:modified xsi:type="dcterms:W3CDTF">2010-12-03T23:17:54Z</dcterms:modified>
  <cp:category/>
  <cp:version/>
  <cp:contentType/>
  <cp:contentStatus/>
</cp:coreProperties>
</file>