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fowlernewton\libros\"/>
    </mc:Choice>
  </mc:AlternateContent>
  <xr:revisionPtr revIDLastSave="0" documentId="13_ncr:1_{EDA32B40-AE02-40C3-A941-69FD440CC443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eferencia al libro" sheetId="4" r:id="rId1"/>
    <sheet name="Bienes de cambio" sheetId="1" r:id="rId2"/>
    <sheet name="Resumen" sheetId="2" r:id="rId3"/>
  </sheets>
  <definedNames>
    <definedName name="Coef0903" localSheetId="2">Resumen!$C$6</definedName>
    <definedName name="Coef0903">'Bienes de cambio'!$C$6</definedName>
    <definedName name="Coef1202" localSheetId="2">Resumen!$C$5</definedName>
    <definedName name="Coef1202">'Bienes de cambio'!$C$5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F11" i="1"/>
  <c r="H11" i="1"/>
  <c r="I11" i="1" s="1"/>
  <c r="J11" i="1" s="1"/>
  <c r="D12" i="1"/>
  <c r="F12" i="1"/>
  <c r="H12" i="1"/>
  <c r="I12" i="1"/>
  <c r="J12" i="1" s="1"/>
  <c r="C13" i="1"/>
  <c r="D13" i="1"/>
  <c r="E13" i="1"/>
  <c r="F13" i="1"/>
  <c r="G13" i="1"/>
  <c r="J14" i="1"/>
  <c r="D15" i="1"/>
  <c r="F15" i="1"/>
  <c r="H15" i="1"/>
  <c r="I15" i="1"/>
  <c r="J15" i="1" s="1"/>
  <c r="D16" i="1"/>
  <c r="F16" i="1"/>
  <c r="H16" i="1"/>
  <c r="I16" i="1" s="1"/>
  <c r="J16" i="1" s="1"/>
  <c r="C17" i="1"/>
  <c r="D17" i="1"/>
  <c r="E17" i="1"/>
  <c r="G17" i="1"/>
  <c r="H17" i="1" s="1"/>
  <c r="I17" i="1" s="1"/>
  <c r="J17" i="1" s="1"/>
  <c r="D18" i="1"/>
  <c r="F18" i="1"/>
  <c r="H18" i="1"/>
  <c r="I18" i="1" s="1"/>
  <c r="J18" i="1" s="1"/>
  <c r="J19" i="1"/>
  <c r="D20" i="1"/>
  <c r="F20" i="1"/>
  <c r="H20" i="1"/>
  <c r="I20" i="1" s="1"/>
  <c r="J20" i="1" s="1"/>
  <c r="D21" i="1"/>
  <c r="F21" i="1"/>
  <c r="H21" i="1"/>
  <c r="I21" i="1" s="1"/>
  <c r="J21" i="1" s="1"/>
  <c r="C22" i="1"/>
  <c r="D22" i="1"/>
  <c r="E22" i="1"/>
  <c r="F22" i="1"/>
  <c r="G22" i="1"/>
  <c r="H22" i="1"/>
  <c r="I22" i="1" s="1"/>
  <c r="J22" i="1" s="1"/>
  <c r="C23" i="1"/>
  <c r="D23" i="1"/>
  <c r="E23" i="1"/>
  <c r="G23" i="1"/>
  <c r="H23" i="1" s="1"/>
  <c r="I23" i="1" s="1"/>
  <c r="J23" i="1" s="1"/>
  <c r="D11" i="2"/>
  <c r="F11" i="2"/>
  <c r="H11" i="2"/>
  <c r="I11" i="2"/>
  <c r="J11" i="2" s="1"/>
  <c r="D12" i="2"/>
  <c r="F12" i="2"/>
  <c r="H12" i="2"/>
  <c r="I12" i="2" s="1"/>
  <c r="J12" i="2" s="1"/>
  <c r="D13" i="2"/>
  <c r="F13" i="2"/>
  <c r="H13" i="2"/>
  <c r="I13" i="2" s="1"/>
  <c r="J13" i="2" s="1"/>
  <c r="D14" i="2"/>
  <c r="F14" i="2"/>
  <c r="H14" i="2"/>
  <c r="I14" i="2" s="1"/>
  <c r="J14" i="2" s="1"/>
  <c r="C15" i="2"/>
  <c r="D15" i="2" s="1"/>
  <c r="E15" i="2"/>
  <c r="F15" i="2" s="1"/>
  <c r="G15" i="2"/>
  <c r="G16" i="2" s="1"/>
  <c r="G23" i="2" s="1"/>
  <c r="E16" i="2"/>
  <c r="E23" i="2" s="1"/>
  <c r="D18" i="2"/>
  <c r="H18" i="2" s="1"/>
  <c r="I18" i="2" s="1"/>
  <c r="J18" i="2" s="1"/>
  <c r="F18" i="2"/>
  <c r="D19" i="2"/>
  <c r="H19" i="2" s="1"/>
  <c r="F19" i="2"/>
  <c r="D20" i="2"/>
  <c r="H20" i="2" s="1"/>
  <c r="I20" i="2" s="1"/>
  <c r="J20" i="2" s="1"/>
  <c r="F20" i="2"/>
  <c r="D21" i="2"/>
  <c r="H21" i="2" s="1"/>
  <c r="I21" i="2" s="1"/>
  <c r="J21" i="2" s="1"/>
  <c r="F21" i="2"/>
  <c r="C22" i="2"/>
  <c r="E22" i="2"/>
  <c r="G22" i="2"/>
  <c r="D25" i="2"/>
  <c r="F25" i="2"/>
  <c r="H25" i="2"/>
  <c r="I25" i="2" s="1"/>
  <c r="J25" i="2" s="1"/>
  <c r="D26" i="2"/>
  <c r="H26" i="2" s="1"/>
  <c r="I26" i="2" s="1"/>
  <c r="J26" i="2" s="1"/>
  <c r="F26" i="2"/>
  <c r="C27" i="2"/>
  <c r="D27" i="2"/>
  <c r="E27" i="2"/>
  <c r="G27" i="2"/>
  <c r="J28" i="2"/>
  <c r="D29" i="2"/>
  <c r="F29" i="2"/>
  <c r="D30" i="2"/>
  <c r="F30" i="2"/>
  <c r="F31" i="2" s="1"/>
  <c r="H30" i="2"/>
  <c r="I30" i="2"/>
  <c r="J30" i="2" s="1"/>
  <c r="C31" i="2"/>
  <c r="E31" i="2"/>
  <c r="E32" i="2" s="1"/>
  <c r="E34" i="2" s="1"/>
  <c r="G31" i="2"/>
  <c r="C32" i="2"/>
  <c r="C34" i="2" s="1"/>
  <c r="G32" i="2"/>
  <c r="G34" i="2" s="1"/>
  <c r="D33" i="2"/>
  <c r="H33" i="2" s="1"/>
  <c r="I33" i="2" s="1"/>
  <c r="J33" i="2" s="1"/>
  <c r="F33" i="2"/>
  <c r="C16" i="2" l="1"/>
  <c r="C23" i="2" s="1"/>
  <c r="F17" i="1"/>
  <c r="F23" i="1" s="1"/>
  <c r="D16" i="2"/>
  <c r="F16" i="2"/>
  <c r="F23" i="2" s="1"/>
  <c r="G35" i="2"/>
  <c r="H27" i="2"/>
  <c r="I27" i="2" s="1"/>
  <c r="J27" i="2" s="1"/>
  <c r="F27" i="2"/>
  <c r="F22" i="2"/>
  <c r="H15" i="2"/>
  <c r="I15" i="2" s="1"/>
  <c r="J15" i="2" s="1"/>
  <c r="C35" i="2"/>
  <c r="E35" i="2"/>
  <c r="D31" i="2"/>
  <c r="D32" i="2" s="1"/>
  <c r="D34" i="2" s="1"/>
  <c r="H13" i="1"/>
  <c r="I13" i="1" s="1"/>
  <c r="J13" i="1" s="1"/>
  <c r="I19" i="2"/>
  <c r="J19" i="2" s="1"/>
  <c r="H22" i="2"/>
  <c r="F32" i="2"/>
  <c r="F34" i="2" s="1"/>
  <c r="H29" i="2"/>
  <c r="D22" i="2"/>
  <c r="D23" i="2" s="1"/>
  <c r="F35" i="2" l="1"/>
  <c r="D35" i="2"/>
  <c r="H16" i="2"/>
  <c r="I16" i="2" s="1"/>
  <c r="J16" i="2" s="1"/>
  <c r="I29" i="2"/>
  <c r="J29" i="2" s="1"/>
  <c r="H31" i="2"/>
  <c r="I22" i="2"/>
  <c r="J22" i="2" s="1"/>
  <c r="H23" i="2"/>
  <c r="I23" i="2" l="1"/>
  <c r="J23" i="2" s="1"/>
  <c r="I31" i="2"/>
  <c r="J31" i="2" s="1"/>
  <c r="H32" i="2"/>
  <c r="I32" i="2" l="1"/>
  <c r="J32" i="2" s="1"/>
  <c r="H34" i="2"/>
  <c r="I34" i="2" l="1"/>
  <c r="J34" i="2" s="1"/>
  <c r="H35" i="2"/>
</calcChain>
</file>

<file path=xl/sharedStrings.xml><?xml version="1.0" encoding="utf-8"?>
<sst xmlns="http://schemas.openxmlformats.org/spreadsheetml/2006/main" count="84" uniqueCount="53">
  <si>
    <t>Larabee S. A.</t>
  </si>
  <si>
    <t>Activo corriente / Bienes de cambio</t>
  </si>
  <si>
    <t>Código</t>
  </si>
  <si>
    <t>Rubros / Cuentas</t>
  </si>
  <si>
    <t>No ajustado</t>
  </si>
  <si>
    <t>Ajustado</t>
  </si>
  <si>
    <t>Pesos</t>
  </si>
  <si>
    <t>%</t>
  </si>
  <si>
    <t>Mercaderías de reventa</t>
  </si>
  <si>
    <t xml:space="preserve">  En depósito</t>
  </si>
  <si>
    <t xml:space="preserve">  En consignación</t>
  </si>
  <si>
    <t xml:space="preserve">  Total</t>
  </si>
  <si>
    <t>Productos terminados</t>
  </si>
  <si>
    <t>Productos en proceso</t>
  </si>
  <si>
    <t>Materias primas</t>
  </si>
  <si>
    <t xml:space="preserve">  En tránsito</t>
  </si>
  <si>
    <t>Total del rubro</t>
  </si>
  <si>
    <t>Variación anual</t>
  </si>
  <si>
    <t>&gt;20%</t>
  </si>
  <si>
    <t>Resumen de hojas guía del estado de situación patrimonial</t>
  </si>
  <si>
    <t>Caja y bancos</t>
  </si>
  <si>
    <t>Créditos</t>
  </si>
  <si>
    <t>Créditos por ventas</t>
  </si>
  <si>
    <t>Otros créditos</t>
  </si>
  <si>
    <t>Bienes de cambio</t>
  </si>
  <si>
    <t>Activo corriente</t>
  </si>
  <si>
    <t>Activo no corriente</t>
  </si>
  <si>
    <t>Inversiones</t>
  </si>
  <si>
    <t>Bienes de uso</t>
  </si>
  <si>
    <t>Intangibles</t>
  </si>
  <si>
    <t>Total del activo</t>
  </si>
  <si>
    <t>Pasivo corriente</t>
  </si>
  <si>
    <t>Deudas</t>
  </si>
  <si>
    <t>Previsiones</t>
  </si>
  <si>
    <t>Pasivo no corriente</t>
  </si>
  <si>
    <t>Total del pasivo</t>
  </si>
  <si>
    <t>Patrimonio</t>
  </si>
  <si>
    <t>Diferencias</t>
  </si>
  <si>
    <t>Pasivo más patrimonio</t>
  </si>
  <si>
    <r>
      <rPr>
        <i/>
        <sz val="10"/>
        <rFont val="Arial"/>
        <family val="2"/>
      </rPr>
      <t>Rubros</t>
    </r>
    <r>
      <rPr>
        <sz val="10"/>
        <rFont val="Arial"/>
      </rPr>
      <t xml:space="preserve"> / Cuentas</t>
    </r>
  </si>
  <si>
    <t>Estados contables al 31/12/X2</t>
  </si>
  <si>
    <t>Coeficientes de ajuste a moneda del 31/12/X2</t>
  </si>
  <si>
    <t>Origen 12/X1</t>
  </si>
  <si>
    <t>Origen 12/X2</t>
  </si>
  <si>
    <t>Planilla diseñada por CVM el 22/10/X2</t>
  </si>
  <si>
    <t>Criterio de medición contable: al costo de reposición, con el límite del importe recuperable.</t>
  </si>
  <si>
    <t>Datos no ajustados del 31/12/X1 y 30/09/X2 ingresados por CVM el 22/10/X2</t>
  </si>
  <si>
    <t>Datos del 31/12/X2 y coeficientes de ajuste ingresados por RPM el 20/01/X3</t>
  </si>
  <si>
    <t>Ver la página 621 de Tratado de Auditoría, quinta edición, La Ley, 2022</t>
  </si>
  <si>
    <t>31/12/X2</t>
  </si>
  <si>
    <t>31/12/X1</t>
  </si>
  <si>
    <t>30/09/X2</t>
  </si>
  <si>
    <t>Origen 09/X2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</si>
</sst>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/>
    <xf numFmtId="3" fontId="0" fillId="0" borderId="0" xfId="0" applyNumberFormat="1"/>
    <xf numFmtId="164" fontId="0" fillId="0" borderId="0" xfId="0" applyNumberFormat="1"/>
    <xf numFmtId="3" fontId="0" fillId="0" borderId="1" xfId="0" applyNumberFormat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3" fontId="0" fillId="0" borderId="2" xfId="0" applyNumberFormat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59377-EB18-476B-B036-CE71CF8068C1}">
  <dimension ref="A1"/>
  <sheetViews>
    <sheetView workbookViewId="0">
      <selection activeCell="J6" sqref="J6"/>
    </sheetView>
  </sheetViews>
  <sheetFormatPr baseColWidth="10" defaultRowHeight="12.75" x14ac:dyDescent="0.2"/>
  <sheetData>
    <row r="1" spans="1:1" x14ac:dyDescent="0.2">
      <c r="A1" s="3" t="s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opLeftCell="A9" workbookViewId="0">
      <selection activeCell="N14" sqref="N14"/>
    </sheetView>
  </sheetViews>
  <sheetFormatPr baseColWidth="10" defaultRowHeight="12.75" x14ac:dyDescent="0.2"/>
  <cols>
    <col min="1" max="1" width="7.42578125" customWidth="1"/>
    <col min="2" max="2" width="19" customWidth="1"/>
    <col min="3" max="8" width="10.85546875" customWidth="1"/>
    <col min="9" max="9" width="5.140625" bestFit="1" customWidth="1"/>
    <col min="10" max="10" width="5.85546875" style="7" bestFit="1" customWidth="1"/>
  </cols>
  <sheetData>
    <row r="1" spans="1:10" x14ac:dyDescent="0.2">
      <c r="A1" t="s">
        <v>0</v>
      </c>
    </row>
    <row r="2" spans="1:10" x14ac:dyDescent="0.2">
      <c r="A2" t="s">
        <v>40</v>
      </c>
    </row>
    <row r="3" spans="1:10" x14ac:dyDescent="0.2">
      <c r="A3" t="s">
        <v>1</v>
      </c>
    </row>
    <row r="4" spans="1:10" x14ac:dyDescent="0.2">
      <c r="A4" t="s">
        <v>41</v>
      </c>
    </row>
    <row r="5" spans="1:10" x14ac:dyDescent="0.2">
      <c r="B5" t="s">
        <v>42</v>
      </c>
      <c r="C5" s="1">
        <v>1.5</v>
      </c>
    </row>
    <row r="6" spans="1:10" x14ac:dyDescent="0.2">
      <c r="B6" t="s">
        <v>52</v>
      </c>
      <c r="C6" s="1">
        <v>1.1000000000000001</v>
      </c>
    </row>
    <row r="8" spans="1:10" x14ac:dyDescent="0.2">
      <c r="A8" s="13" t="s">
        <v>2</v>
      </c>
      <c r="B8" s="13" t="s">
        <v>3</v>
      </c>
      <c r="C8" s="12" t="s">
        <v>50</v>
      </c>
      <c r="D8" s="13"/>
      <c r="E8" s="12" t="s">
        <v>51</v>
      </c>
      <c r="F8" s="13"/>
      <c r="G8" s="8" t="s">
        <v>49</v>
      </c>
      <c r="H8" s="14" t="s">
        <v>17</v>
      </c>
      <c r="I8" s="14"/>
      <c r="J8" s="14"/>
    </row>
    <row r="9" spans="1:10" x14ac:dyDescent="0.2">
      <c r="A9" s="13"/>
      <c r="B9" s="13"/>
      <c r="C9" s="9" t="s">
        <v>4</v>
      </c>
      <c r="D9" s="9" t="s">
        <v>5</v>
      </c>
      <c r="E9" s="9" t="s">
        <v>4</v>
      </c>
      <c r="F9" s="9" t="s">
        <v>5</v>
      </c>
      <c r="G9" s="9" t="s">
        <v>5</v>
      </c>
      <c r="H9" s="9" t="s">
        <v>6</v>
      </c>
      <c r="I9" s="9" t="s">
        <v>7</v>
      </c>
      <c r="J9" s="9" t="s">
        <v>18</v>
      </c>
    </row>
    <row r="10" spans="1:10" ht="26.25" customHeight="1" x14ac:dyDescent="0.2">
      <c r="B10" s="2" t="s">
        <v>8</v>
      </c>
    </row>
    <row r="11" spans="1:10" x14ac:dyDescent="0.2">
      <c r="A11">
        <v>1411</v>
      </c>
      <c r="B11" t="s">
        <v>9</v>
      </c>
      <c r="C11" s="4">
        <v>2000</v>
      </c>
      <c r="D11" s="4">
        <f>ROUND(C11*Coef1202,0)</f>
        <v>3000</v>
      </c>
      <c r="E11" s="4">
        <v>2900</v>
      </c>
      <c r="F11" s="4">
        <f>ROUND(E11*Coef0903,0)</f>
        <v>3190</v>
      </c>
      <c r="G11" s="4">
        <v>3500</v>
      </c>
      <c r="H11" s="4">
        <f>G11-D11</f>
        <v>500</v>
      </c>
      <c r="I11" s="5">
        <f>H11/D11*100</f>
        <v>16.666666666666664</v>
      </c>
      <c r="J11" s="7" t="str">
        <f>IF(ABS(I11)&gt;20,"Sí","")</f>
        <v/>
      </c>
    </row>
    <row r="12" spans="1:10" x14ac:dyDescent="0.2">
      <c r="A12">
        <v>1412</v>
      </c>
      <c r="B12" t="s">
        <v>10</v>
      </c>
      <c r="C12" s="6">
        <v>200</v>
      </c>
      <c r="D12" s="6">
        <f t="shared" ref="D12:D21" si="0">ROUND(C12*Coef1202,0)</f>
        <v>300</v>
      </c>
      <c r="E12" s="6">
        <v>400</v>
      </c>
      <c r="F12" s="6">
        <f>ROUND(E12*Coef0903,0)</f>
        <v>440</v>
      </c>
      <c r="G12" s="6">
        <v>420</v>
      </c>
      <c r="H12" s="6">
        <f t="shared" ref="H12:H23" si="1">G12-D12</f>
        <v>120</v>
      </c>
      <c r="I12" s="5">
        <f t="shared" ref="I12:I23" si="2">H12/D12*100</f>
        <v>40</v>
      </c>
      <c r="J12" s="7" t="str">
        <f t="shared" ref="J12:J23" si="3">IF(ABS(I12)&gt;20,"Sí","")</f>
        <v>Sí</v>
      </c>
    </row>
    <row r="13" spans="1:10" x14ac:dyDescent="0.2">
      <c r="A13">
        <v>1410</v>
      </c>
      <c r="B13" t="s">
        <v>11</v>
      </c>
      <c r="C13" s="6">
        <f>SUM(C11:C12)</f>
        <v>2200</v>
      </c>
      <c r="D13" s="6">
        <f>SUM(D11:D12)</f>
        <v>3300</v>
      </c>
      <c r="E13" s="6">
        <f>SUM(E11:E12)</f>
        <v>3300</v>
      </c>
      <c r="F13" s="6">
        <f>SUM(F11:F12)</f>
        <v>3630</v>
      </c>
      <c r="G13" s="6">
        <f>SUM(G11:G12)</f>
        <v>3920</v>
      </c>
      <c r="H13" s="6">
        <f t="shared" si="1"/>
        <v>620</v>
      </c>
      <c r="I13" s="5">
        <f t="shared" si="2"/>
        <v>18.787878787878785</v>
      </c>
      <c r="J13" s="7" t="str">
        <f t="shared" si="3"/>
        <v/>
      </c>
    </row>
    <row r="14" spans="1:10" ht="26.25" customHeight="1" x14ac:dyDescent="0.2">
      <c r="B14" s="2" t="s">
        <v>12</v>
      </c>
      <c r="C14" s="4"/>
      <c r="D14" s="4"/>
      <c r="E14" s="4"/>
      <c r="F14" s="4"/>
      <c r="G14" s="4"/>
      <c r="H14" s="4"/>
      <c r="I14" s="5"/>
      <c r="J14" s="7" t="str">
        <f t="shared" si="3"/>
        <v/>
      </c>
    </row>
    <row r="15" spans="1:10" x14ac:dyDescent="0.2">
      <c r="A15">
        <v>1421</v>
      </c>
      <c r="B15" t="s">
        <v>9</v>
      </c>
      <c r="C15" s="4">
        <v>8500</v>
      </c>
      <c r="D15" s="4">
        <f t="shared" si="0"/>
        <v>12750</v>
      </c>
      <c r="E15" s="4">
        <v>13000</v>
      </c>
      <c r="F15" s="4">
        <f>ROUND(E15*Coef0903,0)</f>
        <v>14300</v>
      </c>
      <c r="G15" s="4">
        <v>15000</v>
      </c>
      <c r="H15" s="4">
        <f t="shared" si="1"/>
        <v>2250</v>
      </c>
      <c r="I15" s="5">
        <f t="shared" si="2"/>
        <v>17.647058823529413</v>
      </c>
      <c r="J15" s="7" t="str">
        <f t="shared" si="3"/>
        <v/>
      </c>
    </row>
    <row r="16" spans="1:10" x14ac:dyDescent="0.2">
      <c r="A16">
        <v>1422</v>
      </c>
      <c r="B16" t="s">
        <v>10</v>
      </c>
      <c r="C16" s="6">
        <v>1000</v>
      </c>
      <c r="D16" s="6">
        <f t="shared" si="0"/>
        <v>1500</v>
      </c>
      <c r="E16" s="6">
        <v>1200</v>
      </c>
      <c r="F16" s="6">
        <f>ROUND(E16*Coef0903,0)</f>
        <v>1320</v>
      </c>
      <c r="G16" s="6">
        <v>1600</v>
      </c>
      <c r="H16" s="6">
        <f t="shared" si="1"/>
        <v>100</v>
      </c>
      <c r="I16" s="5">
        <f t="shared" si="2"/>
        <v>6.666666666666667</v>
      </c>
      <c r="J16" s="7" t="str">
        <f t="shared" si="3"/>
        <v/>
      </c>
    </row>
    <row r="17" spans="1:10" x14ac:dyDescent="0.2">
      <c r="A17">
        <v>1420</v>
      </c>
      <c r="B17" t="s">
        <v>11</v>
      </c>
      <c r="C17" s="6">
        <f>SUM(C15:C16)</f>
        <v>9500</v>
      </c>
      <c r="D17" s="6">
        <f>SUM(D15:D16)</f>
        <v>14250</v>
      </c>
      <c r="E17" s="6">
        <f>SUM(E15:E16)</f>
        <v>14200</v>
      </c>
      <c r="F17" s="6">
        <f>SUM(F15:F16)</f>
        <v>15620</v>
      </c>
      <c r="G17" s="6">
        <f>SUM(G15:G16)</f>
        <v>16600</v>
      </c>
      <c r="H17" s="6">
        <f t="shared" si="1"/>
        <v>2350</v>
      </c>
      <c r="I17" s="5">
        <f t="shared" si="2"/>
        <v>16.491228070175438</v>
      </c>
      <c r="J17" s="7" t="str">
        <f t="shared" si="3"/>
        <v/>
      </c>
    </row>
    <row r="18" spans="1:10" ht="26.25" customHeight="1" x14ac:dyDescent="0.2">
      <c r="A18">
        <v>1430</v>
      </c>
      <c r="B18" s="2" t="s">
        <v>13</v>
      </c>
      <c r="C18" s="6">
        <v>800</v>
      </c>
      <c r="D18" s="6">
        <f t="shared" si="0"/>
        <v>1200</v>
      </c>
      <c r="E18" s="6">
        <v>1000</v>
      </c>
      <c r="F18" s="6">
        <f>ROUND(E18*Coef0903,0)</f>
        <v>1100</v>
      </c>
      <c r="G18" s="6">
        <v>900</v>
      </c>
      <c r="H18" s="6">
        <f t="shared" si="1"/>
        <v>-300</v>
      </c>
      <c r="I18" s="5">
        <f t="shared" si="2"/>
        <v>-25</v>
      </c>
      <c r="J18" s="7" t="str">
        <f t="shared" si="3"/>
        <v>Sí</v>
      </c>
    </row>
    <row r="19" spans="1:10" ht="26.25" customHeight="1" x14ac:dyDescent="0.2">
      <c r="B19" s="2" t="s">
        <v>14</v>
      </c>
      <c r="C19" s="4"/>
      <c r="D19" s="4"/>
      <c r="E19" s="4"/>
      <c r="F19" s="4"/>
      <c r="G19" s="4"/>
      <c r="H19" s="4"/>
      <c r="I19" s="5"/>
      <c r="J19" s="7" t="str">
        <f t="shared" si="3"/>
        <v/>
      </c>
    </row>
    <row r="20" spans="1:10" x14ac:dyDescent="0.2">
      <c r="A20">
        <v>1441</v>
      </c>
      <c r="B20" t="s">
        <v>9</v>
      </c>
      <c r="C20" s="4">
        <v>3000</v>
      </c>
      <c r="D20" s="4">
        <f t="shared" si="0"/>
        <v>4500</v>
      </c>
      <c r="E20" s="4">
        <v>4000</v>
      </c>
      <c r="F20" s="4">
        <f>ROUND(E20*Coef0903,0)</f>
        <v>4400</v>
      </c>
      <c r="G20" s="4">
        <v>5200</v>
      </c>
      <c r="H20" s="4">
        <f t="shared" si="1"/>
        <v>700</v>
      </c>
      <c r="I20" s="5">
        <f t="shared" si="2"/>
        <v>15.555555555555555</v>
      </c>
      <c r="J20" s="7" t="str">
        <f t="shared" si="3"/>
        <v/>
      </c>
    </row>
    <row r="21" spans="1:10" x14ac:dyDescent="0.2">
      <c r="A21">
        <v>1442</v>
      </c>
      <c r="B21" t="s">
        <v>15</v>
      </c>
      <c r="C21" s="6">
        <v>200</v>
      </c>
      <c r="D21" s="6">
        <f t="shared" si="0"/>
        <v>300</v>
      </c>
      <c r="E21" s="6">
        <v>400</v>
      </c>
      <c r="F21" s="6">
        <f>ROUND(E21*Coef0903,0)</f>
        <v>440</v>
      </c>
      <c r="G21" s="6">
        <v>200</v>
      </c>
      <c r="H21" s="6">
        <f t="shared" si="1"/>
        <v>-100</v>
      </c>
      <c r="I21" s="5">
        <f t="shared" si="2"/>
        <v>-33.333333333333329</v>
      </c>
      <c r="J21" s="7" t="str">
        <f t="shared" si="3"/>
        <v>Sí</v>
      </c>
    </row>
    <row r="22" spans="1:10" x14ac:dyDescent="0.2">
      <c r="A22">
        <v>1440</v>
      </c>
      <c r="B22" t="s">
        <v>11</v>
      </c>
      <c r="C22" s="6">
        <f>SUM(C20:C21)</f>
        <v>3200</v>
      </c>
      <c r="D22" s="6">
        <f>SUM(D20:D21)</f>
        <v>4800</v>
      </c>
      <c r="E22" s="6">
        <f>SUM(E20:E21)</f>
        <v>4400</v>
      </c>
      <c r="F22" s="6">
        <f>SUM(F20:F21)</f>
        <v>4840</v>
      </c>
      <c r="G22" s="6">
        <f>SUM(G20:G21)</f>
        <v>5400</v>
      </c>
      <c r="H22" s="6">
        <f t="shared" si="1"/>
        <v>600</v>
      </c>
      <c r="I22" s="5">
        <f t="shared" si="2"/>
        <v>12.5</v>
      </c>
      <c r="J22" s="7" t="str">
        <f t="shared" si="3"/>
        <v/>
      </c>
    </row>
    <row r="23" spans="1:10" ht="26.25" customHeight="1" thickBot="1" x14ac:dyDescent="0.25">
      <c r="A23">
        <v>1400</v>
      </c>
      <c r="B23" s="2" t="s">
        <v>16</v>
      </c>
      <c r="C23" s="11">
        <f>SUM(C13,C17,C18,C22)</f>
        <v>15700</v>
      </c>
      <c r="D23" s="11">
        <f>SUM(D13,D17,D18,D22)</f>
        <v>23550</v>
      </c>
      <c r="E23" s="11">
        <f>SUM(E13,E17,E18,E22)</f>
        <v>22900</v>
      </c>
      <c r="F23" s="11">
        <f>SUM(F13,F17,F18,F22)</f>
        <v>25190</v>
      </c>
      <c r="G23" s="11">
        <f>SUM(G13,G17,G18,G22)</f>
        <v>26820</v>
      </c>
      <c r="H23" s="11">
        <f t="shared" si="1"/>
        <v>3270</v>
      </c>
      <c r="I23" s="5">
        <f t="shared" si="2"/>
        <v>13.885350318471337</v>
      </c>
      <c r="J23" s="7" t="str">
        <f t="shared" si="3"/>
        <v/>
      </c>
    </row>
    <row r="24" spans="1:10" ht="27" customHeight="1" thickTop="1" x14ac:dyDescent="0.2">
      <c r="A24" s="3" t="s">
        <v>45</v>
      </c>
    </row>
    <row r="25" spans="1:10" ht="27" customHeight="1" x14ac:dyDescent="0.2">
      <c r="A25" s="3" t="s">
        <v>44</v>
      </c>
    </row>
    <row r="26" spans="1:10" x14ac:dyDescent="0.2">
      <c r="A26" s="3" t="s">
        <v>46</v>
      </c>
    </row>
    <row r="27" spans="1:10" x14ac:dyDescent="0.2">
      <c r="A27" s="3" t="s">
        <v>47</v>
      </c>
    </row>
  </sheetData>
  <mergeCells count="5">
    <mergeCell ref="C8:D8"/>
    <mergeCell ref="E8:F8"/>
    <mergeCell ref="H8:J8"/>
    <mergeCell ref="B8:B9"/>
    <mergeCell ref="A8:A9"/>
  </mergeCells>
  <pageMargins left="0.75" right="0.75" top="1" bottom="1" header="0" footer="0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tabSelected="1" topLeftCell="A13" workbookViewId="0">
      <selection activeCell="M24" sqref="M24"/>
    </sheetView>
  </sheetViews>
  <sheetFormatPr baseColWidth="10" defaultRowHeight="12.75" x14ac:dyDescent="0.2"/>
  <cols>
    <col min="1" max="1" width="7.42578125" customWidth="1"/>
    <col min="2" max="2" width="20.42578125" bestFit="1" customWidth="1"/>
    <col min="3" max="8" width="10.85546875" customWidth="1"/>
    <col min="9" max="9" width="8.28515625" customWidth="1"/>
    <col min="10" max="10" width="5.85546875" style="7" bestFit="1" customWidth="1"/>
  </cols>
  <sheetData>
    <row r="1" spans="1:10" x14ac:dyDescent="0.2">
      <c r="A1" t="s">
        <v>0</v>
      </c>
    </row>
    <row r="2" spans="1:10" x14ac:dyDescent="0.2">
      <c r="A2" s="3" t="s">
        <v>40</v>
      </c>
    </row>
    <row r="3" spans="1:10" x14ac:dyDescent="0.2">
      <c r="A3" t="s">
        <v>19</v>
      </c>
    </row>
    <row r="4" spans="1:10" x14ac:dyDescent="0.2">
      <c r="A4" s="3" t="s">
        <v>41</v>
      </c>
    </row>
    <row r="5" spans="1:10" x14ac:dyDescent="0.2">
      <c r="B5" s="3" t="s">
        <v>42</v>
      </c>
      <c r="C5" s="1">
        <v>1.5</v>
      </c>
    </row>
    <row r="6" spans="1:10" x14ac:dyDescent="0.2">
      <c r="B6" s="3" t="s">
        <v>43</v>
      </c>
      <c r="C6" s="1">
        <v>1.1000000000000001</v>
      </c>
    </row>
    <row r="8" spans="1:10" s="9" customFormat="1" ht="22.5" customHeight="1" x14ac:dyDescent="0.2">
      <c r="A8" s="13" t="s">
        <v>2</v>
      </c>
      <c r="B8" s="15" t="s">
        <v>39</v>
      </c>
      <c r="C8" s="12" t="s">
        <v>50</v>
      </c>
      <c r="D8" s="13"/>
      <c r="E8" s="12" t="s">
        <v>51</v>
      </c>
      <c r="F8" s="13"/>
      <c r="G8" s="10" t="s">
        <v>49</v>
      </c>
      <c r="H8" s="13" t="s">
        <v>17</v>
      </c>
      <c r="I8" s="13"/>
      <c r="J8" s="13"/>
    </row>
    <row r="9" spans="1:10" x14ac:dyDescent="0.2">
      <c r="A9" s="16"/>
      <c r="B9" s="16"/>
      <c r="C9" s="9" t="s">
        <v>4</v>
      </c>
      <c r="D9" s="9" t="s">
        <v>5</v>
      </c>
      <c r="E9" s="9" t="s">
        <v>4</v>
      </c>
      <c r="F9" s="9" t="s">
        <v>5</v>
      </c>
      <c r="G9" s="9" t="s">
        <v>5</v>
      </c>
      <c r="H9" s="9" t="s">
        <v>6</v>
      </c>
      <c r="I9" s="9" t="s">
        <v>7</v>
      </c>
      <c r="J9" s="9" t="s">
        <v>18</v>
      </c>
    </row>
    <row r="10" spans="1:10" ht="23.1" customHeight="1" x14ac:dyDescent="0.2">
      <c r="B10" s="2" t="s">
        <v>25</v>
      </c>
    </row>
    <row r="11" spans="1:10" x14ac:dyDescent="0.2">
      <c r="A11">
        <v>1100</v>
      </c>
      <c r="B11" t="s">
        <v>20</v>
      </c>
      <c r="C11" s="4">
        <v>3000</v>
      </c>
      <c r="D11" s="4">
        <f>ROUND(C11*Coef1202,0)</f>
        <v>4500</v>
      </c>
      <c r="E11" s="4">
        <v>5000</v>
      </c>
      <c r="F11" s="4">
        <f>ROUND(E11*Coef0903,0)</f>
        <v>5500</v>
      </c>
      <c r="G11" s="4">
        <v>5200</v>
      </c>
      <c r="H11" s="4">
        <f>G11-D11</f>
        <v>700</v>
      </c>
      <c r="I11" s="5">
        <f>H11/D11*100</f>
        <v>15.555555555555555</v>
      </c>
      <c r="J11" s="7" t="str">
        <f>IF(ABS(I11)&gt;20,"Sí","")</f>
        <v/>
      </c>
    </row>
    <row r="12" spans="1:10" x14ac:dyDescent="0.2">
      <c r="A12">
        <v>1200</v>
      </c>
      <c r="B12" t="s">
        <v>27</v>
      </c>
      <c r="C12" s="4">
        <v>4500</v>
      </c>
      <c r="D12" s="4">
        <f t="shared" ref="D12:D33" si="0">ROUND(C12*Coef1202,0)</f>
        <v>6750</v>
      </c>
      <c r="E12" s="4">
        <v>8000</v>
      </c>
      <c r="F12" s="4">
        <f t="shared" ref="F12:F33" si="1">ROUND(E12*Coef0903,0)</f>
        <v>8800</v>
      </c>
      <c r="G12" s="4">
        <v>8400</v>
      </c>
      <c r="H12" s="4">
        <f>G12-D12</f>
        <v>1650</v>
      </c>
      <c r="I12" s="5">
        <f t="shared" ref="I12:I34" si="2">H12/D12*100</f>
        <v>24.444444444444443</v>
      </c>
      <c r="J12" s="7" t="str">
        <f t="shared" ref="J12:J34" si="3">IF(ABS(I12)&gt;20,"Sí","")</f>
        <v>Sí</v>
      </c>
    </row>
    <row r="13" spans="1:10" x14ac:dyDescent="0.2">
      <c r="A13">
        <v>1300</v>
      </c>
      <c r="B13" t="s">
        <v>22</v>
      </c>
      <c r="C13" s="4">
        <v>18000</v>
      </c>
      <c r="D13" s="4">
        <f t="shared" si="0"/>
        <v>27000</v>
      </c>
      <c r="E13" s="4">
        <v>26000</v>
      </c>
      <c r="F13" s="4">
        <f t="shared" si="1"/>
        <v>28600</v>
      </c>
      <c r="G13" s="4">
        <v>32000</v>
      </c>
      <c r="H13" s="4">
        <f>G13-D13</f>
        <v>5000</v>
      </c>
      <c r="I13" s="5">
        <f t="shared" si="2"/>
        <v>18.518518518518519</v>
      </c>
      <c r="J13" s="7" t="str">
        <f t="shared" si="3"/>
        <v/>
      </c>
    </row>
    <row r="14" spans="1:10" x14ac:dyDescent="0.2">
      <c r="A14">
        <v>1400</v>
      </c>
      <c r="B14" t="s">
        <v>23</v>
      </c>
      <c r="C14" s="4">
        <v>2000</v>
      </c>
      <c r="D14" s="4">
        <f t="shared" si="0"/>
        <v>3000</v>
      </c>
      <c r="E14" s="4">
        <v>2500</v>
      </c>
      <c r="F14" s="4">
        <f t="shared" si="1"/>
        <v>2750</v>
      </c>
      <c r="G14" s="4">
        <v>2800</v>
      </c>
      <c r="H14" s="4">
        <f>G14-D14</f>
        <v>-200</v>
      </c>
      <c r="I14" s="5">
        <f t="shared" si="2"/>
        <v>-6.666666666666667</v>
      </c>
      <c r="J14" s="7" t="str">
        <f t="shared" si="3"/>
        <v/>
      </c>
    </row>
    <row r="15" spans="1:10" x14ac:dyDescent="0.2">
      <c r="A15">
        <v>1500</v>
      </c>
      <c r="B15" t="s">
        <v>24</v>
      </c>
      <c r="C15" s="4">
        <f>'Bienes de cambio'!C23</f>
        <v>15700</v>
      </c>
      <c r="D15" s="4">
        <f t="shared" si="0"/>
        <v>23550</v>
      </c>
      <c r="E15" s="4">
        <f>'Bienes de cambio'!E23</f>
        <v>22900</v>
      </c>
      <c r="F15" s="4">
        <f t="shared" si="1"/>
        <v>25190</v>
      </c>
      <c r="G15" s="4">
        <f>'Bienes de cambio'!G23</f>
        <v>26820</v>
      </c>
      <c r="H15" s="4">
        <f>'Bienes de cambio'!H23</f>
        <v>3270</v>
      </c>
      <c r="I15" s="5">
        <f t="shared" si="2"/>
        <v>13.885350318471337</v>
      </c>
      <c r="J15" s="7" t="str">
        <f t="shared" si="3"/>
        <v/>
      </c>
    </row>
    <row r="16" spans="1:10" x14ac:dyDescent="0.2">
      <c r="C16" s="4">
        <f t="shared" ref="C16:H16" si="4">SUM(C11:C15)</f>
        <v>43200</v>
      </c>
      <c r="D16" s="4">
        <f t="shared" si="4"/>
        <v>64800</v>
      </c>
      <c r="E16" s="4">
        <f t="shared" si="4"/>
        <v>64400</v>
      </c>
      <c r="F16" s="4">
        <f t="shared" si="4"/>
        <v>70840</v>
      </c>
      <c r="G16" s="4">
        <f t="shared" si="4"/>
        <v>75220</v>
      </c>
      <c r="H16" s="4">
        <f t="shared" si="4"/>
        <v>10420</v>
      </c>
      <c r="I16" s="5">
        <f t="shared" si="2"/>
        <v>16.080246913580247</v>
      </c>
      <c r="J16" s="7" t="str">
        <f t="shared" si="3"/>
        <v/>
      </c>
    </row>
    <row r="17" spans="1:10" ht="23.1" customHeight="1" x14ac:dyDescent="0.2">
      <c r="B17" s="2" t="s">
        <v>26</v>
      </c>
      <c r="C17" s="4"/>
      <c r="D17" s="4"/>
      <c r="E17" s="4"/>
      <c r="F17" s="4"/>
      <c r="G17" s="4"/>
      <c r="H17" s="4"/>
      <c r="I17" s="5"/>
    </row>
    <row r="18" spans="1:10" x14ac:dyDescent="0.2">
      <c r="A18">
        <v>1600</v>
      </c>
      <c r="B18" s="3" t="s">
        <v>21</v>
      </c>
      <c r="C18" s="4">
        <v>1000</v>
      </c>
      <c r="D18" s="4">
        <f t="shared" si="0"/>
        <v>1500</v>
      </c>
      <c r="E18" s="4">
        <v>1600</v>
      </c>
      <c r="F18" s="4">
        <f t="shared" si="1"/>
        <v>1760</v>
      </c>
      <c r="G18" s="4">
        <v>1600</v>
      </c>
      <c r="H18" s="4">
        <f>G18-D18</f>
        <v>100</v>
      </c>
      <c r="I18" s="5">
        <f t="shared" si="2"/>
        <v>6.666666666666667</v>
      </c>
      <c r="J18" s="7" t="str">
        <f t="shared" si="3"/>
        <v/>
      </c>
    </row>
    <row r="19" spans="1:10" x14ac:dyDescent="0.2">
      <c r="A19">
        <v>1700</v>
      </c>
      <c r="B19" t="s">
        <v>27</v>
      </c>
      <c r="C19" s="4">
        <v>3000</v>
      </c>
      <c r="D19" s="4">
        <f t="shared" si="0"/>
        <v>4500</v>
      </c>
      <c r="E19" s="4">
        <v>5000</v>
      </c>
      <c r="F19" s="4">
        <f t="shared" si="1"/>
        <v>5500</v>
      </c>
      <c r="G19" s="4">
        <v>6000</v>
      </c>
      <c r="H19" s="4">
        <f>G19-D19</f>
        <v>1500</v>
      </c>
      <c r="I19" s="5">
        <f t="shared" si="2"/>
        <v>33.333333333333329</v>
      </c>
      <c r="J19" s="7" t="str">
        <f t="shared" si="3"/>
        <v>Sí</v>
      </c>
    </row>
    <row r="20" spans="1:10" x14ac:dyDescent="0.2">
      <c r="A20">
        <v>1800</v>
      </c>
      <c r="B20" t="s">
        <v>28</v>
      </c>
      <c r="C20" s="4">
        <v>40000</v>
      </c>
      <c r="D20" s="4">
        <f t="shared" si="0"/>
        <v>60000</v>
      </c>
      <c r="E20" s="4">
        <v>55000</v>
      </c>
      <c r="F20" s="4">
        <f t="shared" si="1"/>
        <v>60500</v>
      </c>
      <c r="G20" s="4">
        <v>57000</v>
      </c>
      <c r="H20" s="4">
        <f>G20-D20</f>
        <v>-3000</v>
      </c>
      <c r="I20" s="5">
        <f t="shared" si="2"/>
        <v>-5</v>
      </c>
      <c r="J20" s="7" t="str">
        <f t="shared" si="3"/>
        <v/>
      </c>
    </row>
    <row r="21" spans="1:10" x14ac:dyDescent="0.2">
      <c r="A21">
        <v>1900</v>
      </c>
      <c r="B21" t="s">
        <v>29</v>
      </c>
      <c r="C21" s="4">
        <v>660</v>
      </c>
      <c r="D21" s="4">
        <f t="shared" si="0"/>
        <v>990</v>
      </c>
      <c r="E21" s="4">
        <v>900</v>
      </c>
      <c r="F21" s="4">
        <f t="shared" si="1"/>
        <v>990</v>
      </c>
      <c r="G21" s="4">
        <v>990</v>
      </c>
      <c r="H21" s="4">
        <f>G21-D21</f>
        <v>0</v>
      </c>
      <c r="I21" s="5">
        <f t="shared" si="2"/>
        <v>0</v>
      </c>
      <c r="J21" s="7" t="str">
        <f t="shared" si="3"/>
        <v/>
      </c>
    </row>
    <row r="22" spans="1:10" x14ac:dyDescent="0.2">
      <c r="C22" s="4">
        <f t="shared" ref="C22:H22" si="5">SUM(C18:C21)</f>
        <v>44660</v>
      </c>
      <c r="D22" s="4">
        <f t="shared" si="5"/>
        <v>66990</v>
      </c>
      <c r="E22" s="4">
        <f t="shared" si="5"/>
        <v>62500</v>
      </c>
      <c r="F22" s="4">
        <f t="shared" si="5"/>
        <v>68750</v>
      </c>
      <c r="G22" s="4">
        <f t="shared" si="5"/>
        <v>65590</v>
      </c>
      <c r="H22" s="4">
        <f t="shared" si="5"/>
        <v>-1400</v>
      </c>
      <c r="I22" s="5">
        <f t="shared" si="2"/>
        <v>-2.089864158829676</v>
      </c>
      <c r="J22" s="7" t="str">
        <f t="shared" si="3"/>
        <v/>
      </c>
    </row>
    <row r="23" spans="1:10" x14ac:dyDescent="0.2">
      <c r="A23" s="3">
        <v>1000</v>
      </c>
      <c r="B23" s="2" t="s">
        <v>30</v>
      </c>
      <c r="C23" s="4">
        <f t="shared" ref="C23:H23" si="6">C16+C22</f>
        <v>87860</v>
      </c>
      <c r="D23" s="4">
        <f t="shared" si="6"/>
        <v>131790</v>
      </c>
      <c r="E23" s="4">
        <f t="shared" si="6"/>
        <v>126900</v>
      </c>
      <c r="F23" s="4">
        <f t="shared" si="6"/>
        <v>139590</v>
      </c>
      <c r="G23" s="4">
        <f t="shared" si="6"/>
        <v>140810</v>
      </c>
      <c r="H23" s="4">
        <f t="shared" si="6"/>
        <v>9020</v>
      </c>
      <c r="I23" s="5">
        <f t="shared" si="2"/>
        <v>6.8442218681235305</v>
      </c>
      <c r="J23" s="7" t="str">
        <f t="shared" si="3"/>
        <v/>
      </c>
    </row>
    <row r="24" spans="1:10" ht="23.1" customHeight="1" x14ac:dyDescent="0.2">
      <c r="B24" s="2" t="s">
        <v>31</v>
      </c>
      <c r="C24" s="4"/>
      <c r="D24" s="4"/>
      <c r="E24" s="4"/>
      <c r="F24" s="4"/>
      <c r="G24" s="4"/>
      <c r="H24" s="4"/>
      <c r="I24" s="5"/>
    </row>
    <row r="25" spans="1:10" x14ac:dyDescent="0.2">
      <c r="A25">
        <v>2100</v>
      </c>
      <c r="B25" t="s">
        <v>32</v>
      </c>
      <c r="C25" s="4">
        <v>30000</v>
      </c>
      <c r="D25" s="4">
        <f t="shared" si="0"/>
        <v>45000</v>
      </c>
      <c r="E25" s="4">
        <v>40000</v>
      </c>
      <c r="F25" s="4">
        <f t="shared" si="1"/>
        <v>44000</v>
      </c>
      <c r="G25" s="4">
        <v>48000</v>
      </c>
      <c r="H25" s="4">
        <f>G25-D25</f>
        <v>3000</v>
      </c>
      <c r="I25" s="5">
        <f t="shared" si="2"/>
        <v>6.666666666666667</v>
      </c>
      <c r="J25" s="7" t="str">
        <f t="shared" si="3"/>
        <v/>
      </c>
    </row>
    <row r="26" spans="1:10" x14ac:dyDescent="0.2">
      <c r="A26">
        <v>2200</v>
      </c>
      <c r="B26" t="s">
        <v>33</v>
      </c>
      <c r="C26" s="4">
        <v>1000</v>
      </c>
      <c r="D26" s="4">
        <f t="shared" si="0"/>
        <v>1500</v>
      </c>
      <c r="E26" s="4">
        <v>1450</v>
      </c>
      <c r="F26" s="4">
        <f t="shared" si="1"/>
        <v>1595</v>
      </c>
      <c r="G26" s="4">
        <v>1600</v>
      </c>
      <c r="H26" s="4">
        <f>G26-D26</f>
        <v>100</v>
      </c>
      <c r="I26" s="5">
        <f t="shared" si="2"/>
        <v>6.666666666666667</v>
      </c>
      <c r="J26" s="7" t="str">
        <f t="shared" si="3"/>
        <v/>
      </c>
    </row>
    <row r="27" spans="1:10" x14ac:dyDescent="0.2">
      <c r="C27" s="4">
        <f t="shared" ref="C27:H27" si="7">SUM(C25:C26)</f>
        <v>31000</v>
      </c>
      <c r="D27" s="4">
        <f t="shared" si="7"/>
        <v>46500</v>
      </c>
      <c r="E27" s="4">
        <f t="shared" si="7"/>
        <v>41450</v>
      </c>
      <c r="F27" s="4">
        <f t="shared" si="7"/>
        <v>45595</v>
      </c>
      <c r="G27" s="4">
        <f t="shared" si="7"/>
        <v>49600</v>
      </c>
      <c r="H27" s="4">
        <f t="shared" si="7"/>
        <v>3100</v>
      </c>
      <c r="I27" s="5">
        <f t="shared" si="2"/>
        <v>6.666666666666667</v>
      </c>
      <c r="J27" s="7" t="str">
        <f t="shared" si="3"/>
        <v/>
      </c>
    </row>
    <row r="28" spans="1:10" x14ac:dyDescent="0.2">
      <c r="B28" s="2" t="s">
        <v>34</v>
      </c>
      <c r="C28" s="4"/>
      <c r="D28" s="4"/>
      <c r="E28" s="4"/>
      <c r="F28" s="4"/>
      <c r="G28" s="4"/>
      <c r="H28" s="4"/>
      <c r="I28" s="5"/>
      <c r="J28" s="7" t="str">
        <f t="shared" si="3"/>
        <v/>
      </c>
    </row>
    <row r="29" spans="1:10" x14ac:dyDescent="0.2">
      <c r="A29">
        <v>2300</v>
      </c>
      <c r="B29" t="s">
        <v>32</v>
      </c>
      <c r="C29" s="4">
        <v>5000</v>
      </c>
      <c r="D29" s="4">
        <f t="shared" si="0"/>
        <v>7500</v>
      </c>
      <c r="E29" s="4">
        <v>7000</v>
      </c>
      <c r="F29" s="4">
        <f t="shared" si="1"/>
        <v>7700</v>
      </c>
      <c r="G29" s="4">
        <v>5400</v>
      </c>
      <c r="H29" s="4">
        <f>G29-D29</f>
        <v>-2100</v>
      </c>
      <c r="I29" s="5">
        <f t="shared" si="2"/>
        <v>-28.000000000000004</v>
      </c>
      <c r="J29" s="7" t="str">
        <f t="shared" si="3"/>
        <v>Sí</v>
      </c>
    </row>
    <row r="30" spans="1:10" x14ac:dyDescent="0.2">
      <c r="A30">
        <v>2400</v>
      </c>
      <c r="B30" t="s">
        <v>33</v>
      </c>
      <c r="C30" s="4">
        <v>200</v>
      </c>
      <c r="D30" s="4">
        <f t="shared" si="0"/>
        <v>300</v>
      </c>
      <c r="E30" s="4">
        <v>290</v>
      </c>
      <c r="F30" s="4">
        <f t="shared" si="1"/>
        <v>319</v>
      </c>
      <c r="G30" s="4">
        <v>319</v>
      </c>
      <c r="H30" s="4">
        <f>G30-D30</f>
        <v>19</v>
      </c>
      <c r="I30" s="5">
        <f t="shared" si="2"/>
        <v>6.3333333333333339</v>
      </c>
      <c r="J30" s="7" t="str">
        <f t="shared" si="3"/>
        <v/>
      </c>
    </row>
    <row r="31" spans="1:10" x14ac:dyDescent="0.2">
      <c r="C31" s="4">
        <f t="shared" ref="C31:H31" si="8">SUM(C29:C30)</f>
        <v>5200</v>
      </c>
      <c r="D31" s="4">
        <f t="shared" si="8"/>
        <v>7800</v>
      </c>
      <c r="E31" s="4">
        <f t="shared" si="8"/>
        <v>7290</v>
      </c>
      <c r="F31" s="4">
        <f t="shared" si="8"/>
        <v>8019</v>
      </c>
      <c r="G31" s="4">
        <f t="shared" si="8"/>
        <v>5719</v>
      </c>
      <c r="H31" s="4">
        <f t="shared" si="8"/>
        <v>-2081</v>
      </c>
      <c r="I31" s="5">
        <f t="shared" si="2"/>
        <v>-26.679487179487175</v>
      </c>
      <c r="J31" s="7" t="str">
        <f t="shared" si="3"/>
        <v>Sí</v>
      </c>
    </row>
    <row r="32" spans="1:10" x14ac:dyDescent="0.2">
      <c r="A32">
        <v>2000</v>
      </c>
      <c r="B32" s="2" t="s">
        <v>35</v>
      </c>
      <c r="C32" s="4">
        <f t="shared" ref="C32:H32" si="9">C27+C31</f>
        <v>36200</v>
      </c>
      <c r="D32" s="4">
        <f t="shared" si="9"/>
        <v>54300</v>
      </c>
      <c r="E32" s="4">
        <f t="shared" si="9"/>
        <v>48740</v>
      </c>
      <c r="F32" s="4">
        <f t="shared" si="9"/>
        <v>53614</v>
      </c>
      <c r="G32" s="4">
        <f t="shared" si="9"/>
        <v>55319</v>
      </c>
      <c r="H32" s="4">
        <f t="shared" si="9"/>
        <v>1019</v>
      </c>
      <c r="I32" s="5">
        <f t="shared" si="2"/>
        <v>1.8766114180478819</v>
      </c>
      <c r="J32" s="7" t="str">
        <f t="shared" si="3"/>
        <v/>
      </c>
    </row>
    <row r="33" spans="1:10" ht="23.1" customHeight="1" x14ac:dyDescent="0.2">
      <c r="A33">
        <v>3000</v>
      </c>
      <c r="B33" s="2" t="s">
        <v>36</v>
      </c>
      <c r="C33" s="4">
        <v>51660</v>
      </c>
      <c r="D33" s="4">
        <f t="shared" si="0"/>
        <v>77490</v>
      </c>
      <c r="E33" s="4">
        <v>78160</v>
      </c>
      <c r="F33" s="4">
        <f t="shared" si="1"/>
        <v>85976</v>
      </c>
      <c r="G33" s="4">
        <v>85491</v>
      </c>
      <c r="H33" s="4">
        <f>G33-D33</f>
        <v>8001</v>
      </c>
      <c r="I33" s="5">
        <f t="shared" si="2"/>
        <v>10.325203252032521</v>
      </c>
      <c r="J33" s="7" t="str">
        <f t="shared" si="3"/>
        <v/>
      </c>
    </row>
    <row r="34" spans="1:10" x14ac:dyDescent="0.2">
      <c r="B34" s="2" t="s">
        <v>38</v>
      </c>
      <c r="C34" s="4">
        <f t="shared" ref="C34:H34" si="10">C32+C33</f>
        <v>87860</v>
      </c>
      <c r="D34" s="4">
        <f t="shared" si="10"/>
        <v>131790</v>
      </c>
      <c r="E34" s="4">
        <f t="shared" si="10"/>
        <v>126900</v>
      </c>
      <c r="F34" s="4">
        <f t="shared" si="10"/>
        <v>139590</v>
      </c>
      <c r="G34" s="4">
        <f t="shared" si="10"/>
        <v>140810</v>
      </c>
      <c r="H34" s="4">
        <f t="shared" si="10"/>
        <v>9020</v>
      </c>
      <c r="I34" s="5">
        <f t="shared" si="2"/>
        <v>6.8442218681235305</v>
      </c>
      <c r="J34" s="7" t="str">
        <f t="shared" si="3"/>
        <v/>
      </c>
    </row>
    <row r="35" spans="1:10" x14ac:dyDescent="0.2">
      <c r="B35" s="2" t="s">
        <v>37</v>
      </c>
      <c r="C35" s="4">
        <f t="shared" ref="C35:H35" si="11">C23-C34</f>
        <v>0</v>
      </c>
      <c r="D35" s="4">
        <f t="shared" si="11"/>
        <v>0</v>
      </c>
      <c r="E35" s="4">
        <f t="shared" si="11"/>
        <v>0</v>
      </c>
      <c r="F35" s="4">
        <f t="shared" si="11"/>
        <v>0</v>
      </c>
      <c r="G35" s="4">
        <f t="shared" si="11"/>
        <v>0</v>
      </c>
      <c r="H35" s="4">
        <f t="shared" si="11"/>
        <v>0</v>
      </c>
    </row>
    <row r="37" spans="1:10" ht="27" customHeight="1" x14ac:dyDescent="0.2">
      <c r="A37" s="3" t="s">
        <v>44</v>
      </c>
    </row>
    <row r="38" spans="1:10" x14ac:dyDescent="0.2">
      <c r="A38" s="3" t="s">
        <v>46</v>
      </c>
    </row>
    <row r="39" spans="1:10" x14ac:dyDescent="0.2">
      <c r="A39" s="3" t="s">
        <v>47</v>
      </c>
    </row>
  </sheetData>
  <mergeCells count="5">
    <mergeCell ref="C8:D8"/>
    <mergeCell ref="E8:F8"/>
    <mergeCell ref="H8:J8"/>
    <mergeCell ref="B8:B9"/>
    <mergeCell ref="A8:A9"/>
  </mergeCells>
  <pageMargins left="0.75" right="0.75" top="1" bottom="1" header="0" footer="0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Referencia al libro</vt:lpstr>
      <vt:lpstr>Bienes de cambio</vt:lpstr>
      <vt:lpstr>Resumen</vt:lpstr>
      <vt:lpstr>Resumen!Coef0903</vt:lpstr>
      <vt:lpstr>Coef0903</vt:lpstr>
      <vt:lpstr>Resumen!Coef1202</vt:lpstr>
      <vt:lpstr>Coef1202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Fowler Newton</dc:creator>
  <cp:lastModifiedBy>Enrique Fowler Newton</cp:lastModifiedBy>
  <dcterms:created xsi:type="dcterms:W3CDTF">2004-01-05T14:29:19Z</dcterms:created>
  <dcterms:modified xsi:type="dcterms:W3CDTF">2022-02-25T16:29:41Z</dcterms:modified>
</cp:coreProperties>
</file>